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740" yWindow="-105" windowWidth="15285" windowHeight="11760"/>
  </bookViews>
  <sheets>
    <sheet name="1ММ " sheetId="8" r:id="rId1"/>
  </sheets>
  <definedNames>
    <definedName name="_xlnm._FilterDatabase" localSheetId="0" hidden="1">'1ММ '!$A$16:$M$270</definedName>
    <definedName name="_xlnm.Print_Titles" localSheetId="0">'1ММ '!$16:$16</definedName>
    <definedName name="_xlnm.Print_Area" localSheetId="0">'1ММ '!$A$1:$J$282</definedName>
  </definedNames>
  <calcPr calcId="144525"/>
</workbook>
</file>

<file path=xl/calcChain.xml><?xml version="1.0" encoding="utf-8"?>
<calcChain xmlns="http://schemas.openxmlformats.org/spreadsheetml/2006/main">
  <c r="H204" i="8" l="1"/>
  <c r="K207" i="8" l="1"/>
  <c r="H168" i="8"/>
  <c r="K170" i="8"/>
  <c r="H205" i="8" l="1"/>
  <c r="K71" i="8" l="1"/>
  <c r="K72" i="8"/>
  <c r="K45" i="8"/>
  <c r="K46" i="8"/>
  <c r="I44" i="8"/>
  <c r="J44" i="8"/>
  <c r="H44" i="8"/>
  <c r="I70" i="8"/>
  <c r="J70" i="8"/>
  <c r="H70" i="8"/>
  <c r="K44" i="8" l="1"/>
  <c r="K70" i="8"/>
  <c r="K172" i="8"/>
  <c r="K69" i="8"/>
  <c r="K68" i="8" s="1"/>
  <c r="K77" i="8"/>
  <c r="K75" i="8"/>
  <c r="K74" i="8"/>
  <c r="K67" i="8"/>
  <c r="K65" i="8"/>
  <c r="K64" i="8"/>
  <c r="K62" i="8"/>
  <c r="K61" i="8"/>
  <c r="K60" i="8"/>
  <c r="K59" i="8"/>
  <c r="K58" i="8"/>
  <c r="K57" i="8"/>
  <c r="K56" i="8"/>
  <c r="K55" i="8"/>
  <c r="K54" i="8"/>
  <c r="K53" i="8"/>
  <c r="K51" i="8"/>
  <c r="K50" i="8"/>
  <c r="K48" i="8"/>
  <c r="K43" i="8"/>
  <c r="K41" i="8"/>
  <c r="K39" i="8"/>
  <c r="K37" i="8"/>
  <c r="K35" i="8"/>
  <c r="K34" i="8"/>
  <c r="K32" i="8"/>
  <c r="K31" i="8"/>
  <c r="K29" i="8"/>
  <c r="K28" i="8"/>
  <c r="K26" i="8"/>
  <c r="K24" i="8"/>
  <c r="K23" i="8"/>
  <c r="K22" i="8"/>
  <c r="K259" i="8"/>
  <c r="K260" i="8"/>
  <c r="K258" i="8" s="1"/>
  <c r="K63" i="8" l="1"/>
  <c r="I258" i="8"/>
  <c r="J258" i="8"/>
  <c r="I68" i="8"/>
  <c r="J68" i="8"/>
  <c r="H68" i="8"/>
  <c r="M261" i="8"/>
  <c r="H258" i="8"/>
  <c r="I63" i="8" l="1"/>
  <c r="J63" i="8"/>
  <c r="H63" i="8"/>
  <c r="H188" i="8" l="1"/>
  <c r="J111" i="8" l="1"/>
  <c r="J140" i="8"/>
  <c r="K178" i="8"/>
  <c r="K179" i="8"/>
  <c r="H285" i="8"/>
  <c r="K257" i="8"/>
  <c r="K103" i="8"/>
  <c r="K104" i="8"/>
  <c r="K112" i="8"/>
  <c r="K113" i="8"/>
  <c r="K189" i="8"/>
  <c r="K188" i="8" s="1"/>
  <c r="K203" i="8"/>
  <c r="K209" i="8"/>
  <c r="K215" i="8"/>
  <c r="K256" i="8"/>
  <c r="K255" i="8" s="1"/>
  <c r="J233" i="8"/>
  <c r="J222" i="8"/>
  <c r="J210" i="8"/>
  <c r="J204" i="8"/>
  <c r="J194" i="8"/>
  <c r="J190" i="8"/>
  <c r="J188" i="8"/>
  <c r="J185" i="8"/>
  <c r="J182" i="8"/>
  <c r="J180" i="8"/>
  <c r="J174" i="8"/>
  <c r="J168" i="8"/>
  <c r="J165" i="8"/>
  <c r="J163" i="8"/>
  <c r="J161" i="8"/>
  <c r="J158" i="8"/>
  <c r="J154" i="8"/>
  <c r="J151" i="8"/>
  <c r="J148" i="8"/>
  <c r="J145" i="8"/>
  <c r="J137" i="8"/>
  <c r="J134" i="8"/>
  <c r="J131" i="8"/>
  <c r="J128" i="8"/>
  <c r="J125" i="8"/>
  <c r="J122" i="8"/>
  <c r="J119" i="8"/>
  <c r="J116" i="8"/>
  <c r="J108" i="8"/>
  <c r="J94" i="8"/>
  <c r="J92" i="8"/>
  <c r="J90" i="8"/>
  <c r="J78" i="8"/>
  <c r="J73" i="8"/>
  <c r="J52" i="8"/>
  <c r="J49" i="8"/>
  <c r="J47" i="8"/>
  <c r="J42" i="8"/>
  <c r="J40" i="8"/>
  <c r="J38" i="8"/>
  <c r="J36" i="8"/>
  <c r="J33" i="8"/>
  <c r="J30" i="8"/>
  <c r="J27" i="8"/>
  <c r="J25" i="8"/>
  <c r="J20" i="8"/>
  <c r="J18" i="8"/>
  <c r="J102" i="8"/>
  <c r="J201" i="8"/>
  <c r="J255" i="8"/>
  <c r="K254" i="8"/>
  <c r="K253" i="8" s="1"/>
  <c r="K250" i="8"/>
  <c r="K251" i="8"/>
  <c r="K252" i="8"/>
  <c r="K246" i="8"/>
  <c r="K247" i="8"/>
  <c r="K248" i="8"/>
  <c r="K244" i="8"/>
  <c r="K243" i="8" s="1"/>
  <c r="K242" i="8"/>
  <c r="K241" i="8" s="1"/>
  <c r="K240" i="8"/>
  <c r="K239" i="8" s="1"/>
  <c r="K234" i="8"/>
  <c r="K235" i="8"/>
  <c r="K236" i="8"/>
  <c r="K237" i="8"/>
  <c r="K238" i="8"/>
  <c r="K223" i="8"/>
  <c r="K224" i="8"/>
  <c r="K225" i="8"/>
  <c r="K226" i="8"/>
  <c r="K227" i="8"/>
  <c r="K228" i="8"/>
  <c r="K229" i="8"/>
  <c r="K230" i="8"/>
  <c r="K231" i="8"/>
  <c r="K232" i="8"/>
  <c r="K211" i="8"/>
  <c r="K212" i="8"/>
  <c r="K213" i="8"/>
  <c r="K214" i="8"/>
  <c r="K216" i="8"/>
  <c r="K217" i="8"/>
  <c r="K218" i="8"/>
  <c r="K219" i="8"/>
  <c r="K220" i="8"/>
  <c r="K221" i="8"/>
  <c r="K205" i="8"/>
  <c r="K206" i="8"/>
  <c r="K208" i="8"/>
  <c r="K202" i="8"/>
  <c r="K200" i="8"/>
  <c r="K198" i="8"/>
  <c r="K197" i="8" s="1"/>
  <c r="K195" i="8"/>
  <c r="K196" i="8"/>
  <c r="K191" i="8"/>
  <c r="K192" i="8"/>
  <c r="K193" i="8"/>
  <c r="K186" i="8"/>
  <c r="K187" i="8"/>
  <c r="K183" i="8"/>
  <c r="K184" i="8"/>
  <c r="K181" i="8"/>
  <c r="K175" i="8"/>
  <c r="K176" i="8"/>
  <c r="K177" i="8"/>
  <c r="K169" i="8"/>
  <c r="K171" i="8"/>
  <c r="K173" i="8"/>
  <c r="K166" i="8"/>
  <c r="K167" i="8"/>
  <c r="K164" i="8"/>
  <c r="K163" i="8" s="1"/>
  <c r="K162" i="8"/>
  <c r="K161" i="8" s="1"/>
  <c r="K159" i="8"/>
  <c r="K160" i="8"/>
  <c r="K155" i="8"/>
  <c r="K156" i="8"/>
  <c r="K157" i="8"/>
  <c r="K152" i="8"/>
  <c r="K153" i="8"/>
  <c r="K149" i="8"/>
  <c r="K150" i="8"/>
  <c r="K146" i="8"/>
  <c r="K147" i="8"/>
  <c r="K141" i="8"/>
  <c r="K142" i="8"/>
  <c r="K143" i="8"/>
  <c r="K138" i="8"/>
  <c r="K139" i="8"/>
  <c r="K135" i="8"/>
  <c r="K136" i="8"/>
  <c r="K132" i="8"/>
  <c r="K133" i="8"/>
  <c r="K129" i="8"/>
  <c r="K130" i="8"/>
  <c r="K126" i="8"/>
  <c r="K127" i="8"/>
  <c r="K123" i="8"/>
  <c r="K124" i="8"/>
  <c r="K120" i="8"/>
  <c r="K121" i="8"/>
  <c r="K117" i="8"/>
  <c r="K118" i="8"/>
  <c r="K114" i="8"/>
  <c r="K115" i="8"/>
  <c r="K109" i="8"/>
  <c r="K110" i="8"/>
  <c r="K106" i="8"/>
  <c r="K107" i="8"/>
  <c r="K101" i="8"/>
  <c r="K100" i="8" s="1"/>
  <c r="K98" i="8"/>
  <c r="K99" i="8"/>
  <c r="K95" i="8"/>
  <c r="K96" i="8"/>
  <c r="K93" i="8"/>
  <c r="K92" i="8" s="1"/>
  <c r="K91" i="8"/>
  <c r="K90" i="8" s="1"/>
  <c r="K79" i="8"/>
  <c r="K80" i="8"/>
  <c r="K81" i="8"/>
  <c r="K82" i="8"/>
  <c r="K83" i="8"/>
  <c r="K84" i="8"/>
  <c r="K85" i="8"/>
  <c r="K86" i="8"/>
  <c r="K87" i="8"/>
  <c r="K88" i="8"/>
  <c r="K89" i="8"/>
  <c r="K66" i="8"/>
  <c r="K47" i="8"/>
  <c r="K42" i="8"/>
  <c r="K40" i="8"/>
  <c r="K38" i="8"/>
  <c r="K36" i="8"/>
  <c r="K25" i="8"/>
  <c r="K21" i="8"/>
  <c r="K19" i="8"/>
  <c r="K18" i="8" s="1"/>
  <c r="I18" i="8"/>
  <c r="I20" i="8"/>
  <c r="I25" i="8"/>
  <c r="I27" i="8"/>
  <c r="I30" i="8"/>
  <c r="I33" i="8"/>
  <c r="I36" i="8"/>
  <c r="I38" i="8"/>
  <c r="I40" i="8"/>
  <c r="I42" i="8"/>
  <c r="I47" i="8"/>
  <c r="I49" i="8"/>
  <c r="I52" i="8"/>
  <c r="I66" i="8"/>
  <c r="I73" i="8"/>
  <c r="I76" i="8"/>
  <c r="I78" i="8"/>
  <c r="I90" i="8"/>
  <c r="I92" i="8"/>
  <c r="I94" i="8"/>
  <c r="I97" i="8"/>
  <c r="I100" i="8"/>
  <c r="I105" i="8"/>
  <c r="I108" i="8"/>
  <c r="I111" i="8"/>
  <c r="I116" i="8"/>
  <c r="I119" i="8"/>
  <c r="I122" i="8"/>
  <c r="I125" i="8"/>
  <c r="I128" i="8"/>
  <c r="I131" i="8"/>
  <c r="I134" i="8"/>
  <c r="I137" i="8"/>
  <c r="I140" i="8"/>
  <c r="I145" i="8"/>
  <c r="I148" i="8"/>
  <c r="I151" i="8"/>
  <c r="I154" i="8"/>
  <c r="I158" i="8"/>
  <c r="I161" i="8"/>
  <c r="I163" i="8"/>
  <c r="I165" i="8"/>
  <c r="I168" i="8"/>
  <c r="I174" i="8"/>
  <c r="I180" i="8"/>
  <c r="I182" i="8"/>
  <c r="I185" i="8"/>
  <c r="I190" i="8"/>
  <c r="I194" i="8"/>
  <c r="I197" i="8"/>
  <c r="I199" i="8"/>
  <c r="I201" i="8"/>
  <c r="I204" i="8"/>
  <c r="I210" i="8"/>
  <c r="I222" i="8"/>
  <c r="I233" i="8"/>
  <c r="I239" i="8"/>
  <c r="I241" i="8"/>
  <c r="I243" i="8"/>
  <c r="I245" i="8"/>
  <c r="I249" i="8"/>
  <c r="I253" i="8"/>
  <c r="J66" i="8"/>
  <c r="J76" i="8"/>
  <c r="J97" i="8"/>
  <c r="J100" i="8"/>
  <c r="J105" i="8"/>
  <c r="J197" i="8"/>
  <c r="J199" i="8"/>
  <c r="J239" i="8"/>
  <c r="J241" i="8"/>
  <c r="J243" i="8"/>
  <c r="J245" i="8"/>
  <c r="J253" i="8"/>
  <c r="H18" i="8"/>
  <c r="H20" i="8"/>
  <c r="H25" i="8"/>
  <c r="H27" i="8"/>
  <c r="H30" i="8"/>
  <c r="H33" i="8"/>
  <c r="H36" i="8"/>
  <c r="H38" i="8"/>
  <c r="H40" i="8"/>
  <c r="H42" i="8"/>
  <c r="H47" i="8"/>
  <c r="H49" i="8"/>
  <c r="H52" i="8"/>
  <c r="H66" i="8"/>
  <c r="H76" i="8"/>
  <c r="H78" i="8"/>
  <c r="H90" i="8"/>
  <c r="H92" i="8"/>
  <c r="H94" i="8"/>
  <c r="H97" i="8"/>
  <c r="H100" i="8"/>
  <c r="H111" i="8"/>
  <c r="H128" i="8"/>
  <c r="H134" i="8"/>
  <c r="H137" i="8"/>
  <c r="H140" i="8"/>
  <c r="H151" i="8"/>
  <c r="H154" i="8"/>
  <c r="H165" i="8"/>
  <c r="H199" i="8"/>
  <c r="H201" i="8"/>
  <c r="H210" i="8"/>
  <c r="H222" i="8"/>
  <c r="H233" i="8"/>
  <c r="H239" i="8"/>
  <c r="H241" i="8"/>
  <c r="H243" i="8"/>
  <c r="H245" i="8"/>
  <c r="H249" i="8"/>
  <c r="H253" i="8"/>
  <c r="J249" i="8"/>
  <c r="H174" i="8"/>
  <c r="H190" i="8"/>
  <c r="H73" i="8"/>
  <c r="H105" i="8"/>
  <c r="H108" i="8"/>
  <c r="H116" i="8"/>
  <c r="H119" i="8"/>
  <c r="H122" i="8"/>
  <c r="H125" i="8"/>
  <c r="H131" i="8"/>
  <c r="H145" i="8"/>
  <c r="H148" i="8"/>
  <c r="H158" i="8"/>
  <c r="H161" i="8"/>
  <c r="H163" i="8"/>
  <c r="H180" i="8"/>
  <c r="H182" i="8"/>
  <c r="H185" i="8"/>
  <c r="H194" i="8"/>
  <c r="H197" i="8"/>
  <c r="H255" i="8"/>
  <c r="H102" i="8"/>
  <c r="I102" i="8"/>
  <c r="I255" i="8"/>
  <c r="I188" i="8"/>
  <c r="H261" i="8" l="1"/>
  <c r="A294" i="8" s="1"/>
  <c r="J261" i="8"/>
  <c r="M262" i="8"/>
  <c r="I261" i="8"/>
  <c r="M263" i="8" s="1"/>
  <c r="K194" i="8"/>
  <c r="K245" i="8"/>
  <c r="K233" i="8"/>
  <c r="K190" i="8"/>
  <c r="K49" i="8"/>
  <c r="K144" i="8"/>
  <c r="K30" i="8"/>
  <c r="K97" i="8"/>
  <c r="K108" i="8"/>
  <c r="K122" i="8"/>
  <c r="K182" i="8"/>
  <c r="K199" i="8"/>
  <c r="K154" i="8"/>
  <c r="K27" i="8"/>
  <c r="K33" i="8"/>
  <c r="K131" i="8"/>
  <c r="K94" i="8"/>
  <c r="K168" i="8"/>
  <c r="K185" i="8"/>
  <c r="K111" i="8"/>
  <c r="K76" i="8"/>
  <c r="K151" i="8"/>
  <c r="K137" i="8"/>
  <c r="K52" i="8"/>
  <c r="K73" i="8"/>
  <c r="K201" i="8"/>
  <c r="K222" i="8"/>
  <c r="K78" i="8"/>
  <c r="K116" i="8"/>
  <c r="K125" i="8"/>
  <c r="K134" i="8"/>
  <c r="K148" i="8"/>
  <c r="K165" i="8"/>
  <c r="K210" i="8"/>
  <c r="K102" i="8"/>
  <c r="K145" i="8"/>
  <c r="K158" i="8"/>
  <c r="K180" i="8"/>
  <c r="K249" i="8"/>
  <c r="K105" i="8"/>
  <c r="K128" i="8"/>
  <c r="K174" i="8"/>
  <c r="K20" i="8"/>
  <c r="K119" i="8"/>
  <c r="K204" i="8"/>
  <c r="M264" i="8" l="1"/>
  <c r="G267" i="8"/>
  <c r="D267" i="8"/>
  <c r="K140" i="8"/>
  <c r="K261" i="8" s="1"/>
  <c r="H267" i="8" s="1"/>
  <c r="M265" i="8" l="1"/>
</calcChain>
</file>

<file path=xl/sharedStrings.xml><?xml version="1.0" encoding="utf-8"?>
<sst xmlns="http://schemas.openxmlformats.org/spreadsheetml/2006/main" count="1288" uniqueCount="268">
  <si>
    <r>
      <t>223</t>
    </r>
    <r>
      <rPr>
        <sz val="10"/>
        <rFont val="Arial Cyr"/>
        <charset val="204"/>
      </rPr>
      <t>P</t>
    </r>
    <r>
      <rPr>
        <sz val="10"/>
        <rFont val="Arial Cyr"/>
      </rPr>
      <t>155730</t>
    </r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</si>
  <si>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</si>
  <si>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</si>
  <si>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</si>
  <si>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</si>
  <si>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</si>
  <si>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</si>
  <si>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</si>
  <si>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</si>
  <si>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</si>
  <si>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</si>
  <si>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</si>
  <si>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</si>
  <si>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</si>
  <si>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</si>
  <si>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</si>
  <si>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</si>
  <si>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</si>
  <si>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</si>
  <si>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</si>
  <si>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</si>
  <si>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</si>
  <si>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</si>
  <si>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</si>
  <si>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</si>
  <si>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</si>
  <si>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</si>
  <si>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</si>
  <si>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</si>
  <si>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</si>
  <si>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</si>
  <si>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</si>
  <si>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</si>
  <si>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</si>
  <si>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</si>
  <si>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</si>
  <si>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</si>
  <si>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</si>
  <si>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</si>
  <si>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</si>
  <si>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</si>
  <si>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</si>
  <si>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</si>
  <si>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</si>
  <si>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</si>
  <si>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</si>
  <si>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</si>
  <si>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</si>
  <si>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</si>
  <si>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</si>
  <si>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</si>
  <si>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</si>
  <si>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</si>
  <si>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</si>
  <si>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</si>
  <si>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</si>
  <si>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</si>
  <si>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</si>
  <si>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</si>
  <si>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</si>
  <si>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</si>
  <si>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</si>
  <si>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</si>
  <si>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</si>
  <si>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</si>
  <si>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</si>
  <si>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</si>
  <si>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</si>
  <si>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</si>
  <si>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</si>
  <si>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</si>
  <si>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</si>
  <si>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</si>
  <si>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</si>
  <si>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</si>
  <si>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</si>
  <si>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</si>
  <si>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</si>
  <si>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</si>
  <si>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</si>
  <si>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</si>
  <si>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</si>
  <si>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</si>
  <si>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</si>
  <si>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</si>
  <si>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</si>
  <si>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</si>
  <si>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</si>
  <si>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</si>
  <si>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</si>
  <si>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</si>
  <si>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</si>
  <si>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</si>
  <si>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</si>
  <si>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</si>
  <si>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</si>
  <si>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</si>
  <si>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</si>
  <si>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</si>
  <si>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</si>
  <si>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</si>
  <si>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</si>
  <si>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</si>
  <si>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</si>
  <si>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</si>
  <si>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</si>
  <si>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</si>
  <si>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</si>
  <si>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</si>
  <si>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</si>
  <si>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</si>
  <si>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</si>
  <si>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</si>
  <si>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</si>
  <si>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</si>
  <si>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</si>
  <si>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</si>
  <si>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</si>
  <si>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</si>
  <si>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</si>
  <si>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</si>
  <si>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</si>
  <si>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</si>
  <si>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</si>
  <si>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</si>
  <si>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</si>
  <si>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</si>
  <si>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</si>
  <si>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</si>
  <si>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</si>
  <si>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</si>
  <si>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</si>
  <si>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</si>
  <si>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</si>
  <si>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</si>
  <si>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</si>
  <si>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</si>
  <si>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</si>
  <si>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</si>
  <si>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</si>
  <si>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</si>
  <si>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</si>
  <si>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</si>
  <si>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</si>
  <si>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</si>
  <si>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</si>
  <si>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</si>
  <si>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</si>
  <si>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</si>
  <si>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</si>
  <si>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</si>
  <si>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</si>
  <si>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</si>
  <si>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</si>
  <si>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</si>
  <si>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</si>
  <si>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</si>
  <si>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</si>
  <si>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</si>
  <si>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</si>
  <si>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</si>
  <si>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</si>
  <si>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</si>
  <si>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</si>
  <si>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</si>
  <si>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</si>
  <si>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</si>
  <si>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</si>
  <si>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</si>
  <si>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</si>
  <si>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</si>
  <si>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</si>
  <si>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</si>
  <si>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</si>
  <si>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</si>
  <si>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</si>
  <si>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</si>
  <si>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</si>
  <si>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</si>
  <si>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</si>
  <si>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</si>
  <si>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</si>
  <si>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</si>
  <si>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</si>
  <si>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</si>
  <si>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</si>
  <si>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</si>
  <si>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</si>
  <si>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</si>
  <si>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</si>
  <si>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</si>
  <si>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</si>
  <si>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</si>
  <si>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</si>
  <si>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</si>
  <si>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</si>
  <si>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</si>
  <si>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</si>
  <si>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</si>
  <si>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</si>
  <si>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</si>
  <si>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</si>
  <si>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</si>
  <si>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2330181320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</si>
  <si>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</si>
  <si>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</si>
  <si>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</si>
  <si>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</si>
  <si>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</si>
  <si>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231P254610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</si>
  <si>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</si>
  <si>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</si>
  <si>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</si>
  <si>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</si>
  <si>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</si>
  <si>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</si>
  <si>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</si>
  <si>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</si>
  <si>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21-55730-00000-00000</t>
  </si>
  <si>
    <t>21-53800-00000-00000</t>
  </si>
  <si>
    <t>БА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</si>
  <si>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</si>
  <si>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</si>
  <si>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</si>
  <si>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</si>
  <si>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</si>
  <si>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</si>
  <si>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</si>
  <si>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</si>
  <si>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</si>
  <si>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</si>
  <si>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</si>
  <si>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>Утверждено бюджетных ассигнований (лимитов бюджетных обязательств)                      на 2021 год</t>
  </si>
  <si>
    <t xml:space="preserve">                                                                </t>
  </si>
  <si>
    <t xml:space="preserve">Начальник управления </t>
  </si>
  <si>
    <t>Э.М. Маметова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</si>
  <si>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</si>
  <si>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</si>
  <si>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</si>
  <si>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</si>
  <si>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</si>
  <si>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</si>
  <si>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</si>
  <si>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</si>
  <si>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</si>
  <si>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</si>
  <si>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</si>
  <si>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</si>
  <si>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</si>
  <si>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</si>
  <si>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</si>
  <si>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</si>
  <si>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</si>
  <si>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</si>
  <si>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</si>
  <si>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20-53020-00000-00000</t>
  </si>
  <si>
    <t>22-52910-00000-00000</t>
  </si>
  <si>
    <t>22-59000-00000-00000</t>
  </si>
  <si>
    <t>Министр</t>
  </si>
  <si>
    <t>А.М. Махмудов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</si>
  <si>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</si>
  <si>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</si>
  <si>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</si>
  <si>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</si>
  <si>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>22-5П010-00000-00000</t>
  </si>
  <si>
    <t>22-5П020-00000-00000</t>
  </si>
  <si>
    <t xml:space="preserve"> на 1 мая 2022 года</t>
  </si>
  <si>
    <t>20-52900-00000-00000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</si>
</sst>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78" x14ac:knownFonts="1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</font>
    <font>
      <sz val="9"/>
      <name val="Calibri"/>
      <family val="2"/>
    </font>
    <font>
      <sz val="9"/>
      <name val="Arial Cyr"/>
    </font>
    <font>
      <b/>
      <sz val="9"/>
      <name val="Arial Cyr"/>
    </font>
    <font>
      <b/>
      <sz val="9"/>
      <name val="Arial Cyr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Calibri"/>
      <family val="2"/>
      <charset val="204"/>
    </font>
    <font>
      <sz val="8"/>
      <name val="Arial Cyr"/>
    </font>
    <font>
      <b/>
      <i/>
      <u/>
      <sz val="9"/>
      <name val="Arial Cyr"/>
      <charset val="204"/>
    </font>
    <font>
      <i/>
      <u/>
      <sz val="8"/>
      <name val="Arial Cyr"/>
      <charset val="204"/>
    </font>
    <font>
      <b/>
      <i/>
      <u/>
      <sz val="9"/>
      <name val="Calibri"/>
      <family val="2"/>
    </font>
    <font>
      <i/>
      <u/>
      <sz val="9"/>
      <name val="Arial Cyr"/>
    </font>
    <font>
      <i/>
      <u/>
      <sz val="8"/>
      <name val="Arial Cyr"/>
    </font>
    <font>
      <i/>
      <u/>
      <sz val="9"/>
      <name val="Calibri"/>
      <family val="2"/>
    </font>
    <font>
      <b/>
      <sz val="11"/>
      <name val="Calibri"/>
      <family val="2"/>
      <charset val="204"/>
    </font>
    <font>
      <sz val="10"/>
      <name val="Arial Cyr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sz val="10"/>
      <name val="Calibri"/>
      <family val="2"/>
    </font>
    <font>
      <b/>
      <sz val="10"/>
      <name val="Arial"/>
      <family val="2"/>
      <charset val="204"/>
    </font>
    <font>
      <i/>
      <u/>
      <sz val="10"/>
      <name val="Arial Cyr"/>
      <charset val="204"/>
    </font>
    <font>
      <b/>
      <sz val="10"/>
      <name val="Arial Cyr"/>
    </font>
    <font>
      <b/>
      <sz val="10"/>
      <name val="Arial Cyr"/>
      <charset val="204"/>
    </font>
    <font>
      <sz val="10"/>
      <name val="Arial Cyr"/>
      <charset val="204"/>
    </font>
    <font>
      <i/>
      <u/>
      <sz val="10"/>
      <name val="Arial Cyr"/>
    </font>
    <font>
      <b/>
      <i/>
      <u/>
      <sz val="10"/>
      <name val="Arial Cyr"/>
      <charset val="204"/>
    </font>
    <font>
      <sz val="10"/>
      <name val="Arial"/>
      <family val="2"/>
      <charset val="204"/>
    </font>
    <font>
      <b/>
      <i/>
      <u/>
      <sz val="10"/>
      <name val="Arial Cyr"/>
    </font>
    <font>
      <b/>
      <sz val="8"/>
      <name val="Arial Cyr"/>
      <charset val="204"/>
    </font>
    <font>
      <sz val="11"/>
      <name val="Calibri"/>
      <family val="2"/>
    </font>
    <font>
      <sz val="8"/>
      <name val="Arial Cyr"/>
      <charset val="204"/>
    </font>
    <font>
      <b/>
      <sz val="10"/>
      <name val="Calibri"/>
      <family val="2"/>
    </font>
    <font>
      <b/>
      <sz val="11"/>
      <name val="Arial"/>
      <family val="2"/>
      <charset val="204"/>
    </font>
    <font>
      <b/>
      <sz val="11"/>
      <color indexed="10"/>
      <name val="Calibri"/>
      <family val="2"/>
      <charset val="204"/>
    </font>
    <font>
      <b/>
      <sz val="9"/>
      <color indexed="10"/>
      <name val="Calibri"/>
      <family val="2"/>
    </font>
    <font>
      <sz val="9"/>
      <color indexed="10"/>
      <name val="Calibri"/>
      <family val="2"/>
    </font>
    <font>
      <b/>
      <u/>
      <sz val="9"/>
      <name val="Arial Cyr"/>
      <charset val="204"/>
    </font>
    <font>
      <b/>
      <u/>
      <sz val="9"/>
      <name val="Calibri"/>
      <family val="2"/>
    </font>
    <font>
      <u/>
      <sz val="9"/>
      <name val="Calibri"/>
      <family val="2"/>
    </font>
    <font>
      <u/>
      <sz val="9"/>
      <name val="Arial Cyr"/>
      <charset val="204"/>
    </font>
    <font>
      <u/>
      <sz val="9"/>
      <name val="Arial Cyr"/>
    </font>
    <font>
      <u/>
      <sz val="10"/>
      <name val="Arial Cyr"/>
    </font>
    <font>
      <u/>
      <sz val="8"/>
      <name val="Arial Cyr"/>
    </font>
    <font>
      <b/>
      <u/>
      <sz val="9"/>
      <name val="Arial Cyr"/>
    </font>
    <font>
      <b/>
      <u/>
      <sz val="10"/>
      <name val="Arial Cyr"/>
    </font>
    <font>
      <sz val="8"/>
      <color indexed="8"/>
      <name val="Arial Cyr"/>
    </font>
    <font>
      <u/>
      <sz val="8"/>
      <name val="Arial"/>
      <family val="2"/>
      <charset val="204"/>
    </font>
    <font>
      <u/>
      <sz val="10"/>
      <color indexed="8"/>
      <name val="Arial Cyr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b/>
      <sz val="9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2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3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5" fillId="0" borderId="0"/>
    <xf numFmtId="0" fontId="3" fillId="0" borderId="0"/>
    <xf numFmtId="0" fontId="5" fillId="10" borderId="0"/>
    <xf numFmtId="0" fontId="5" fillId="0" borderId="2">
      <alignment horizontal="center" vertical="center" wrapText="1"/>
    </xf>
    <xf numFmtId="0" fontId="5" fillId="0" borderId="1">
      <alignment horizontal="center" vertical="center" shrinkToFit="1"/>
    </xf>
    <xf numFmtId="0" fontId="4" fillId="0" borderId="3">
      <alignment horizontal="left"/>
    </xf>
    <xf numFmtId="0" fontId="5" fillId="0" borderId="4"/>
    <xf numFmtId="0" fontId="5" fillId="0" borderId="4"/>
    <xf numFmtId="0" fontId="5" fillId="0" borderId="0">
      <alignment horizontal="left" vertical="top" wrapText="1"/>
    </xf>
    <xf numFmtId="0" fontId="6" fillId="0" borderId="0">
      <alignment horizontal="center" wrapText="1"/>
    </xf>
    <xf numFmtId="0" fontId="6" fillId="0" borderId="0">
      <alignment horizontal="center"/>
    </xf>
    <xf numFmtId="0" fontId="5" fillId="0" borderId="0">
      <alignment wrapText="1"/>
    </xf>
    <xf numFmtId="0" fontId="5" fillId="0" borderId="0">
      <alignment horizontal="right"/>
    </xf>
    <xf numFmtId="4" fontId="4" fillId="11" borderId="1">
      <alignment horizontal="right" vertical="top" shrinkToFit="1"/>
    </xf>
    <xf numFmtId="0" fontId="5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4" fontId="5" fillId="0" borderId="1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42" fillId="0" borderId="0"/>
    <xf numFmtId="0" fontId="48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4" fillId="0" borderId="0"/>
    <xf numFmtId="0" fontId="74" fillId="0" borderId="0"/>
    <xf numFmtId="0" fontId="73" fillId="0" borderId="0"/>
    <xf numFmtId="0" fontId="74" fillId="24" borderId="0"/>
    <xf numFmtId="0" fontId="74" fillId="0" borderId="55">
      <alignment horizontal="center" vertical="center" wrapText="1"/>
    </xf>
    <xf numFmtId="0" fontId="74" fillId="0" borderId="56">
      <alignment horizontal="center" vertical="center" shrinkToFit="1"/>
    </xf>
    <xf numFmtId="0" fontId="75" fillId="0" borderId="57">
      <alignment horizontal="left"/>
    </xf>
    <xf numFmtId="0" fontId="74" fillId="0" borderId="58"/>
    <xf numFmtId="0" fontId="74" fillId="0" borderId="0">
      <alignment horizontal="left" vertical="top" wrapText="1"/>
    </xf>
    <xf numFmtId="0" fontId="76" fillId="0" borderId="0">
      <alignment horizontal="center" wrapText="1"/>
    </xf>
    <xf numFmtId="0" fontId="76" fillId="0" borderId="0">
      <alignment horizontal="center"/>
    </xf>
    <xf numFmtId="0" fontId="74" fillId="0" borderId="0">
      <alignment wrapText="1"/>
    </xf>
    <xf numFmtId="0" fontId="74" fillId="0" borderId="0">
      <alignment horizontal="right"/>
    </xf>
    <xf numFmtId="4" fontId="75" fillId="25" borderId="56">
      <alignment horizontal="right" vertical="top" shrinkToFit="1"/>
    </xf>
    <xf numFmtId="0" fontId="74" fillId="0" borderId="0"/>
    <xf numFmtId="0" fontId="74" fillId="0" borderId="0">
      <alignment horizontal="left" wrapText="1"/>
    </xf>
    <xf numFmtId="0" fontId="74" fillId="0" borderId="56">
      <alignment horizontal="left" vertical="top" wrapText="1"/>
    </xf>
    <xf numFmtId="0" fontId="75" fillId="0" borderId="56">
      <alignment horizontal="left" vertical="top" wrapText="1"/>
    </xf>
    <xf numFmtId="4" fontId="74" fillId="26" borderId="56">
      <alignment horizontal="right" vertical="top" shrinkToFit="1"/>
    </xf>
    <xf numFmtId="0" fontId="74" fillId="24" borderId="0">
      <alignment horizontal="center"/>
    </xf>
    <xf numFmtId="4" fontId="74" fillId="0" borderId="56">
      <alignment horizontal="right" vertical="top" shrinkToFit="1"/>
    </xf>
    <xf numFmtId="4" fontId="74" fillId="0" borderId="0">
      <alignment horizontal="right" shrinkToFit="1"/>
    </xf>
  </cellStyleXfs>
  <cellXfs count="290">
    <xf numFmtId="0" fontId="0" fillId="0" borderId="0" xfId="0"/>
    <xf numFmtId="0" fontId="23" fillId="0" borderId="14" xfId="0" applyFont="1" applyFill="1" applyBorder="1" applyAlignment="1">
      <alignment horizontal="center"/>
    </xf>
    <xf numFmtId="0" fontId="23" fillId="0" borderId="0" xfId="0" applyFont="1" applyFill="1" applyBorder="1"/>
    <xf numFmtId="49" fontId="23" fillId="0" borderId="14" xfId="0" applyNumberFormat="1" applyFont="1" applyFill="1" applyBorder="1" applyAlignment="1">
      <alignment horizontal="center"/>
    </xf>
    <xf numFmtId="49" fontId="23" fillId="0" borderId="14" xfId="0" applyNumberFormat="1" applyFont="1" applyFill="1" applyBorder="1" applyAlignment="1">
      <alignment horizontal="left"/>
    </xf>
    <xf numFmtId="0" fontId="23" fillId="0" borderId="15" xfId="0" applyFont="1" applyFill="1" applyBorder="1"/>
    <xf numFmtId="0" fontId="22" fillId="17" borderId="16" xfId="0" applyFont="1" applyFill="1" applyBorder="1" applyAlignment="1">
      <alignment horizontal="center" vertical="top" wrapText="1"/>
    </xf>
    <xf numFmtId="0" fontId="22" fillId="17" borderId="17" xfId="0" applyFont="1" applyFill="1" applyBorder="1" applyAlignment="1">
      <alignment horizontal="center" vertical="top" wrapText="1"/>
    </xf>
    <xf numFmtId="0" fontId="22" fillId="17" borderId="17" xfId="0" applyFont="1" applyFill="1" applyBorder="1" applyAlignment="1">
      <alignment horizontal="center" vertical="center" wrapText="1"/>
    </xf>
    <xf numFmtId="0" fontId="22" fillId="17" borderId="18" xfId="0" applyFont="1" applyFill="1" applyBorder="1" applyAlignment="1">
      <alignment horizontal="center" vertical="top" wrapText="1"/>
    </xf>
    <xf numFmtId="0" fontId="22" fillId="17" borderId="14" xfId="0" applyFont="1" applyFill="1" applyBorder="1" applyAlignment="1">
      <alignment horizontal="center" vertical="top" wrapText="1"/>
    </xf>
    <xf numFmtId="0" fontId="24" fillId="18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26" fillId="0" borderId="19" xfId="73" applyNumberFormat="1" applyFont="1" applyFill="1" applyBorder="1" applyAlignment="1" applyProtection="1">
      <alignment vertical="top" wrapText="1"/>
    </xf>
    <xf numFmtId="0" fontId="27" fillId="18" borderId="19" xfId="72" applyNumberFormat="1" applyFont="1" applyFill="1" applyBorder="1" applyAlignment="1" applyProtection="1">
      <alignment vertical="top" wrapText="1"/>
    </xf>
    <xf numFmtId="4" fontId="27" fillId="18" borderId="1" xfId="41" applyNumberFormat="1" applyFont="1" applyFill="1" applyBorder="1" applyProtection="1">
      <alignment horizontal="right" vertical="top" shrinkToFit="1"/>
    </xf>
    <xf numFmtId="0" fontId="24" fillId="0" borderId="0" xfId="0" applyFont="1" applyFill="1" applyProtection="1">
      <protection locked="0"/>
    </xf>
    <xf numFmtId="0" fontId="26" fillId="0" borderId="19" xfId="66" applyNumberFormat="1" applyFont="1" applyFill="1" applyBorder="1" applyProtection="1">
      <alignment horizontal="left" vertical="top" wrapText="1"/>
    </xf>
    <xf numFmtId="0" fontId="24" fillId="19" borderId="0" xfId="0" applyFont="1" applyFill="1" applyProtection="1">
      <protection locked="0"/>
    </xf>
    <xf numFmtId="0" fontId="25" fillId="0" borderId="0" xfId="0" applyFont="1" applyProtection="1">
      <protection locked="0"/>
    </xf>
    <xf numFmtId="0" fontId="23" fillId="0" borderId="18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wrapText="1"/>
    </xf>
    <xf numFmtId="4" fontId="22" fillId="0" borderId="14" xfId="0" applyNumberFormat="1" applyFont="1" applyFill="1" applyBorder="1" applyAlignment="1">
      <alignment horizontal="center" vertical="center"/>
    </xf>
    <xf numFmtId="4" fontId="23" fillId="0" borderId="14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left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right" vertical="top" wrapText="1"/>
    </xf>
    <xf numFmtId="0" fontId="22" fillId="0" borderId="15" xfId="0" applyFont="1" applyFill="1" applyBorder="1"/>
    <xf numFmtId="0" fontId="22" fillId="0" borderId="0" xfId="0" applyFont="1" applyFill="1" applyBorder="1"/>
    <xf numFmtId="0" fontId="28" fillId="18" borderId="19" xfId="66" applyNumberFormat="1" applyFont="1" applyFill="1" applyBorder="1" applyProtection="1">
      <alignment horizontal="left" vertical="top" wrapText="1"/>
    </xf>
    <xf numFmtId="0" fontId="28" fillId="18" borderId="19" xfId="73" applyNumberFormat="1" applyFont="1" applyFill="1" applyBorder="1" applyAlignment="1" applyProtection="1">
      <alignment vertical="top" wrapText="1"/>
    </xf>
    <xf numFmtId="0" fontId="30" fillId="18" borderId="1" xfId="66" applyNumberFormat="1" applyFont="1" applyFill="1" applyBorder="1" applyProtection="1">
      <alignment horizontal="left" vertical="top" wrapText="1"/>
    </xf>
    <xf numFmtId="0" fontId="30" fillId="0" borderId="19" xfId="66" applyNumberFormat="1" applyFont="1" applyFill="1" applyBorder="1" applyProtection="1">
      <alignment horizontal="left" vertical="top" wrapText="1"/>
    </xf>
    <xf numFmtId="0" fontId="30" fillId="0" borderId="1" xfId="66" applyNumberFormat="1" applyFont="1" applyFill="1" applyBorder="1" applyProtection="1">
      <alignment horizontal="left" vertical="top" wrapText="1"/>
    </xf>
    <xf numFmtId="0" fontId="24" fillId="18" borderId="0" xfId="0" applyFont="1" applyFill="1" applyBorder="1" applyProtection="1">
      <protection locked="0"/>
    </xf>
    <xf numFmtId="4" fontId="27" fillId="18" borderId="1" xfId="43" applyNumberFormat="1" applyFont="1" applyFill="1" applyBorder="1" applyProtection="1">
      <alignment horizontal="right" vertical="top" shrinkToFit="1"/>
    </xf>
    <xf numFmtId="4" fontId="22" fillId="17" borderId="20" xfId="0" applyNumberFormat="1" applyFont="1" applyFill="1" applyBorder="1" applyAlignment="1">
      <alignment horizontal="center" vertical="center" wrapText="1"/>
    </xf>
    <xf numFmtId="0" fontId="22" fillId="17" borderId="21" xfId="0" applyFont="1" applyFill="1" applyBorder="1" applyAlignment="1">
      <alignment horizontal="center" vertical="top" wrapText="1"/>
    </xf>
    <xf numFmtId="4" fontId="27" fillId="18" borderId="22" xfId="41" applyNumberFormat="1" applyFont="1" applyFill="1" applyBorder="1" applyProtection="1">
      <alignment horizontal="right" vertical="top" shrinkToFit="1"/>
    </xf>
    <xf numFmtId="0" fontId="24" fillId="20" borderId="0" xfId="0" applyFont="1" applyFill="1" applyProtection="1">
      <protection locked="0"/>
    </xf>
    <xf numFmtId="0" fontId="25" fillId="0" borderId="23" xfId="0" applyFont="1" applyBorder="1" applyProtection="1">
      <protection locked="0"/>
    </xf>
    <xf numFmtId="0" fontId="25" fillId="0" borderId="0" xfId="0" applyFont="1" applyBorder="1" applyProtection="1">
      <protection locked="0"/>
    </xf>
    <xf numFmtId="0" fontId="26" fillId="0" borderId="24" xfId="54" applyNumberFormat="1" applyFont="1" applyBorder="1" applyProtection="1"/>
    <xf numFmtId="0" fontId="25" fillId="0" borderId="0" xfId="0" applyFont="1" applyFill="1" applyBorder="1" applyProtection="1">
      <protection locked="0"/>
    </xf>
    <xf numFmtId="0" fontId="25" fillId="0" borderId="25" xfId="0" applyFont="1" applyFill="1" applyBorder="1" applyProtection="1">
      <protection locked="0"/>
    </xf>
    <xf numFmtId="0" fontId="25" fillId="0" borderId="26" xfId="0" applyFont="1" applyBorder="1" applyProtection="1">
      <protection locked="0"/>
    </xf>
    <xf numFmtId="0" fontId="25" fillId="0" borderId="27" xfId="0" applyFont="1" applyBorder="1" applyProtection="1">
      <protection locked="0"/>
    </xf>
    <xf numFmtId="0" fontId="25" fillId="0" borderId="27" xfId="0" applyFont="1" applyBorder="1" applyAlignment="1" applyProtection="1">
      <alignment vertical="justify"/>
      <protection locked="0"/>
    </xf>
    <xf numFmtId="0" fontId="25" fillId="0" borderId="28" xfId="0" applyFont="1" applyBorder="1" applyProtection="1">
      <protection locked="0"/>
    </xf>
    <xf numFmtId="0" fontId="25" fillId="0" borderId="28" xfId="0" applyFont="1" applyBorder="1" applyAlignment="1" applyProtection="1">
      <alignment vertical="justify"/>
      <protection locked="0"/>
    </xf>
    <xf numFmtId="0" fontId="25" fillId="0" borderId="15" xfId="0" applyFont="1" applyBorder="1" applyProtection="1">
      <protection locked="0"/>
    </xf>
    <xf numFmtId="4" fontId="25" fillId="0" borderId="0" xfId="0" applyNumberFormat="1" applyFont="1" applyProtection="1">
      <protection locked="0"/>
    </xf>
    <xf numFmtId="4" fontId="25" fillId="0" borderId="28" xfId="0" applyNumberFormat="1" applyFont="1" applyBorder="1" applyProtection="1">
      <protection locked="0"/>
    </xf>
    <xf numFmtId="0" fontId="25" fillId="0" borderId="0" xfId="0" applyFont="1" applyAlignment="1" applyProtection="1">
      <alignment vertical="justify"/>
      <protection locked="0"/>
    </xf>
    <xf numFmtId="4" fontId="25" fillId="0" borderId="0" xfId="0" applyNumberFormat="1" applyFont="1" applyAlignment="1" applyProtection="1">
      <alignment vertical="justify"/>
      <protection locked="0"/>
    </xf>
    <xf numFmtId="4" fontId="25" fillId="0" borderId="0" xfId="0" applyNumberFormat="1" applyFont="1" applyBorder="1" applyProtection="1">
      <protection locked="0"/>
    </xf>
    <xf numFmtId="4" fontId="31" fillId="0" borderId="0" xfId="0" applyNumberFormat="1" applyFont="1" applyProtection="1">
      <protection locked="0"/>
    </xf>
    <xf numFmtId="0" fontId="25" fillId="0" borderId="29" xfId="0" applyFont="1" applyBorder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30" xfId="0" applyFont="1" applyBorder="1" applyProtection="1">
      <protection locked="0"/>
    </xf>
    <xf numFmtId="4" fontId="25" fillId="0" borderId="0" xfId="0" applyNumberFormat="1" applyFont="1" applyFill="1" applyProtection="1">
      <protection locked="0"/>
    </xf>
    <xf numFmtId="0" fontId="24" fillId="0" borderId="0" xfId="0" applyFont="1" applyFill="1" applyBorder="1" applyProtection="1">
      <protection locked="0"/>
    </xf>
    <xf numFmtId="4" fontId="29" fillId="0" borderId="0" xfId="0" applyNumberFormat="1" applyFont="1" applyFill="1" applyBorder="1" applyAlignment="1">
      <alignment horizontal="right" vertical="center" shrinkToFit="1"/>
    </xf>
    <xf numFmtId="0" fontId="26" fillId="0" borderId="1" xfId="66" quotePrefix="1" applyNumberFormat="1" applyFont="1" applyFill="1" applyBorder="1" applyProtection="1">
      <alignment horizontal="left" vertical="top" wrapText="1"/>
    </xf>
    <xf numFmtId="0" fontId="26" fillId="0" borderId="1" xfId="66" applyNumberFormat="1" applyFont="1" applyFill="1" applyBorder="1" applyProtection="1">
      <alignment horizontal="left" vertical="top" wrapText="1"/>
    </xf>
    <xf numFmtId="0" fontId="30" fillId="0" borderId="19" xfId="66" quotePrefix="1" applyNumberFormat="1" applyFont="1" applyFill="1" applyBorder="1" applyAlignment="1" applyProtection="1">
      <alignment horizontal="left" vertical="top" wrapText="1"/>
    </xf>
    <xf numFmtId="0" fontId="26" fillId="0" borderId="19" xfId="66" quotePrefix="1" applyNumberFormat="1" applyFont="1" applyFill="1" applyBorder="1" applyAlignment="1" applyProtection="1">
      <alignment horizontal="left" vertical="top" wrapText="1"/>
    </xf>
    <xf numFmtId="0" fontId="32" fillId="0" borderId="1" xfId="66" quotePrefix="1" applyNumberFormat="1" applyFont="1" applyFill="1" applyBorder="1" applyProtection="1">
      <alignment horizontal="left" vertical="top" wrapText="1"/>
    </xf>
    <xf numFmtId="0" fontId="32" fillId="0" borderId="1" xfId="66" applyNumberFormat="1" applyFont="1" applyFill="1" applyBorder="1" applyProtection="1">
      <alignment horizontal="left" vertical="top" wrapText="1"/>
    </xf>
    <xf numFmtId="0" fontId="35" fillId="18" borderId="0" xfId="0" applyFont="1" applyFill="1" applyProtection="1">
      <protection locked="0"/>
    </xf>
    <xf numFmtId="0" fontId="37" fillId="0" borderId="1" xfId="66" quotePrefix="1" applyNumberFormat="1" applyFont="1" applyFill="1" applyBorder="1" applyProtection="1">
      <alignment horizontal="left" vertical="top" wrapText="1"/>
    </xf>
    <xf numFmtId="0" fontId="38" fillId="0" borderId="0" xfId="0" applyFont="1" applyFill="1" applyProtection="1">
      <protection locked="0"/>
    </xf>
    <xf numFmtId="0" fontId="35" fillId="0" borderId="0" xfId="0" applyFont="1" applyFill="1" applyProtection="1">
      <protection locked="0"/>
    </xf>
    <xf numFmtId="0" fontId="36" fillId="0" borderId="19" xfId="73" applyNumberFormat="1" applyFont="1" applyFill="1" applyBorder="1" applyAlignment="1" applyProtection="1">
      <alignment vertical="top" wrapText="1"/>
    </xf>
    <xf numFmtId="0" fontId="25" fillId="18" borderId="0" xfId="0" applyFont="1" applyFill="1" applyProtection="1">
      <protection locked="0"/>
    </xf>
    <xf numFmtId="0" fontId="38" fillId="18" borderId="0" xfId="0" applyFont="1" applyFill="1" applyProtection="1">
      <protection locked="0"/>
    </xf>
    <xf numFmtId="0" fontId="38" fillId="20" borderId="0" xfId="0" applyFont="1" applyFill="1" applyProtection="1">
      <protection locked="0"/>
    </xf>
    <xf numFmtId="0" fontId="33" fillId="18" borderId="19" xfId="73" applyNumberFormat="1" applyFont="1" applyFill="1" applyBorder="1" applyAlignment="1" applyProtection="1">
      <alignment vertical="top" wrapText="1"/>
    </xf>
    <xf numFmtId="0" fontId="25" fillId="0" borderId="32" xfId="0" applyFont="1" applyBorder="1" applyAlignment="1" applyProtection="1">
      <alignment vertical="justify"/>
      <protection locked="0"/>
    </xf>
    <xf numFmtId="4" fontId="39" fillId="0" borderId="0" xfId="0" applyNumberFormat="1" applyFont="1" applyFill="1" applyBorder="1" applyProtection="1">
      <protection locked="0"/>
    </xf>
    <xf numFmtId="4" fontId="39" fillId="0" borderId="26" xfId="0" applyNumberFormat="1" applyFont="1" applyFill="1" applyBorder="1" applyProtection="1">
      <protection locked="0"/>
    </xf>
    <xf numFmtId="4" fontId="39" fillId="0" borderId="33" xfId="0" applyNumberFormat="1" applyFont="1" applyBorder="1" applyProtection="1">
      <protection locked="0"/>
    </xf>
    <xf numFmtId="4" fontId="39" fillId="0" borderId="34" xfId="0" applyNumberFormat="1" applyFont="1" applyBorder="1" applyProtection="1">
      <protection locked="0"/>
    </xf>
    <xf numFmtId="4" fontId="39" fillId="0" borderId="34" xfId="0" applyNumberFormat="1" applyFont="1" applyFill="1" applyBorder="1" applyProtection="1">
      <protection locked="0"/>
    </xf>
    <xf numFmtId="0" fontId="25" fillId="0" borderId="23" xfId="0" applyFont="1" applyFill="1" applyBorder="1" applyProtection="1">
      <protection locked="0"/>
    </xf>
    <xf numFmtId="0" fontId="25" fillId="0" borderId="35" xfId="0" applyFont="1" applyFill="1" applyBorder="1" applyProtection="1">
      <protection locked="0"/>
    </xf>
    <xf numFmtId="2" fontId="35" fillId="0" borderId="0" xfId="0" applyNumberFormat="1" applyFont="1" applyFill="1" applyProtection="1">
      <protection locked="0"/>
    </xf>
    <xf numFmtId="4" fontId="28" fillId="18" borderId="36" xfId="41" applyNumberFormat="1" applyFont="1" applyFill="1" applyBorder="1" applyProtection="1">
      <alignment horizontal="right" vertical="top" shrinkToFit="1"/>
    </xf>
    <xf numFmtId="4" fontId="26" fillId="0" borderId="37" xfId="54" applyNumberFormat="1" applyFont="1" applyBorder="1" applyProtection="1"/>
    <xf numFmtId="4" fontId="24" fillId="0" borderId="0" xfId="0" applyNumberFormat="1" applyFont="1" applyFill="1" applyProtection="1">
      <protection locked="0"/>
    </xf>
    <xf numFmtId="0" fontId="22" fillId="17" borderId="32" xfId="0" applyFont="1" applyFill="1" applyBorder="1" applyAlignment="1">
      <alignment horizontal="center" vertical="justify" wrapText="1"/>
    </xf>
    <xf numFmtId="4" fontId="25" fillId="0" borderId="15" xfId="0" applyNumberFormat="1" applyFont="1" applyFill="1" applyBorder="1" applyProtection="1">
      <protection locked="0"/>
    </xf>
    <xf numFmtId="0" fontId="25" fillId="0" borderId="38" xfId="0" applyFont="1" applyBorder="1" applyAlignment="1" applyProtection="1">
      <alignment vertical="justify"/>
      <protection locked="0"/>
    </xf>
    <xf numFmtId="4" fontId="28" fillId="18" borderId="39" xfId="41" applyNumberFormat="1" applyFont="1" applyFill="1" applyBorder="1" applyProtection="1">
      <alignment horizontal="right" vertical="top" shrinkToFit="1"/>
    </xf>
    <xf numFmtId="4" fontId="28" fillId="18" borderId="22" xfId="43" applyNumberFormat="1" applyFont="1" applyFill="1" applyBorder="1" applyProtection="1">
      <alignment horizontal="right" vertical="top" shrinkToFit="1"/>
    </xf>
    <xf numFmtId="0" fontId="43" fillId="0" borderId="23" xfId="0" applyFont="1" applyBorder="1" applyProtection="1">
      <protection locked="0"/>
    </xf>
    <xf numFmtId="0" fontId="43" fillId="0" borderId="0" xfId="0" applyFont="1" applyBorder="1" applyProtection="1">
      <protection locked="0"/>
    </xf>
    <xf numFmtId="0" fontId="44" fillId="17" borderId="17" xfId="0" applyFont="1" applyFill="1" applyBorder="1" applyAlignment="1">
      <alignment horizontal="center" vertical="top" wrapText="1"/>
    </xf>
    <xf numFmtId="49" fontId="44" fillId="17" borderId="17" xfId="0" applyNumberFormat="1" applyFont="1" applyFill="1" applyBorder="1" applyAlignment="1">
      <alignment horizontal="center" vertical="top" wrapText="1"/>
    </xf>
    <xf numFmtId="0" fontId="44" fillId="17" borderId="14" xfId="0" applyFont="1" applyFill="1" applyBorder="1" applyAlignment="1">
      <alignment horizontal="center" vertical="top" wrapText="1"/>
    </xf>
    <xf numFmtId="0" fontId="40" fillId="0" borderId="1" xfId="66" quotePrefix="1" applyNumberFormat="1" applyFont="1" applyFill="1" applyBorder="1" applyProtection="1">
      <alignment horizontal="left" vertical="top" wrapText="1"/>
    </xf>
    <xf numFmtId="0" fontId="45" fillId="0" borderId="1" xfId="66" quotePrefix="1" applyNumberFormat="1" applyFont="1" applyFill="1" applyBorder="1" applyProtection="1">
      <alignment horizontal="left" vertical="top" wrapText="1"/>
    </xf>
    <xf numFmtId="0" fontId="46" fillId="18" borderId="1" xfId="66" quotePrefix="1" applyNumberFormat="1" applyFont="1" applyFill="1" applyBorder="1" applyProtection="1">
      <alignment horizontal="left" vertical="top" wrapText="1"/>
    </xf>
    <xf numFmtId="0" fontId="47" fillId="18" borderId="1" xfId="66" quotePrefix="1" applyNumberFormat="1" applyFont="1" applyFill="1" applyBorder="1" applyProtection="1">
      <alignment horizontal="left" vertical="top" wrapText="1"/>
    </xf>
    <xf numFmtId="0" fontId="48" fillId="0" borderId="1" xfId="66" quotePrefix="1" applyNumberFormat="1" applyFont="1" applyFill="1" applyBorder="1" applyProtection="1">
      <alignment horizontal="left" vertical="top" wrapText="1"/>
    </xf>
    <xf numFmtId="49" fontId="40" fillId="0" borderId="1" xfId="66" applyNumberFormat="1" applyFont="1" applyFill="1" applyBorder="1" applyProtection="1">
      <alignment horizontal="left" vertical="top" wrapText="1"/>
    </xf>
    <xf numFmtId="0" fontId="49" fillId="0" borderId="1" xfId="66" quotePrefix="1" applyNumberFormat="1" applyFont="1" applyFill="1" applyBorder="1" applyProtection="1">
      <alignment horizontal="left" vertical="top" wrapText="1"/>
    </xf>
    <xf numFmtId="0" fontId="50" fillId="18" borderId="1" xfId="66" quotePrefix="1" applyNumberFormat="1" applyFont="1" applyFill="1" applyBorder="1" applyProtection="1">
      <alignment horizontal="left" vertical="top" wrapText="1"/>
    </xf>
    <xf numFmtId="0" fontId="51" fillId="0" borderId="14" xfId="0" applyFont="1" applyFill="1" applyBorder="1" applyAlignment="1">
      <alignment horizontal="center" vertical="center" wrapText="1"/>
    </xf>
    <xf numFmtId="49" fontId="51" fillId="0" borderId="14" xfId="0" applyNumberFormat="1" applyFont="1" applyFill="1" applyBorder="1" applyAlignment="1">
      <alignment horizontal="center" vertical="center" wrapText="1"/>
    </xf>
    <xf numFmtId="49" fontId="51" fillId="0" borderId="14" xfId="0" applyNumberFormat="1" applyFont="1" applyFill="1" applyBorder="1" applyAlignment="1">
      <alignment horizontal="center" vertical="center"/>
    </xf>
    <xf numFmtId="49" fontId="51" fillId="0" borderId="40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/>
    <xf numFmtId="0" fontId="44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/>
    <xf numFmtId="49" fontId="44" fillId="0" borderId="0" xfId="0" applyNumberFormat="1" applyFont="1" applyFill="1" applyBorder="1"/>
    <xf numFmtId="0" fontId="43" fillId="0" borderId="25" xfId="0" applyFont="1" applyBorder="1" applyProtection="1">
      <protection locked="0"/>
    </xf>
    <xf numFmtId="0" fontId="43" fillId="0" borderId="0" xfId="0" applyFont="1" applyProtection="1">
      <protection locked="0"/>
    </xf>
    <xf numFmtId="0" fontId="23" fillId="0" borderId="15" xfId="0" applyFont="1" applyFill="1" applyBorder="1" applyAlignment="1"/>
    <xf numFmtId="0" fontId="23" fillId="0" borderId="0" xfId="0" applyFont="1" applyFill="1" applyBorder="1" applyAlignment="1"/>
    <xf numFmtId="4" fontId="24" fillId="18" borderId="0" xfId="0" applyNumberFormat="1" applyFont="1" applyFill="1" applyProtection="1">
      <protection locked="0"/>
    </xf>
    <xf numFmtId="4" fontId="25" fillId="0" borderId="0" xfId="0" applyNumberFormat="1" applyFont="1" applyFill="1" applyBorder="1" applyProtection="1">
      <protection locked="0"/>
    </xf>
    <xf numFmtId="4" fontId="28" fillId="0" borderId="39" xfId="41" applyNumberFormat="1" applyFont="1" applyFill="1" applyBorder="1" applyProtection="1">
      <alignment horizontal="right" vertical="top" shrinkToFit="1"/>
    </xf>
    <xf numFmtId="0" fontId="28" fillId="18" borderId="41" xfId="66" applyNumberFormat="1" applyFont="1" applyFill="1" applyBorder="1" applyProtection="1">
      <alignment horizontal="left" vertical="top" wrapText="1"/>
    </xf>
    <xf numFmtId="0" fontId="47" fillId="18" borderId="42" xfId="66" quotePrefix="1" applyNumberFormat="1" applyFont="1" applyFill="1" applyBorder="1" applyProtection="1">
      <alignment horizontal="left" vertical="top" wrapText="1"/>
    </xf>
    <xf numFmtId="0" fontId="28" fillId="18" borderId="42" xfId="66" applyNumberFormat="1" applyFont="1" applyFill="1" applyBorder="1" applyProtection="1">
      <alignment horizontal="left" vertical="top" wrapText="1"/>
    </xf>
    <xf numFmtId="0" fontId="30" fillId="0" borderId="19" xfId="66" quotePrefix="1" applyNumberFormat="1" applyFont="1" applyFill="1" applyBorder="1" applyProtection="1">
      <alignment horizontal="left" vertical="top" wrapText="1"/>
    </xf>
    <xf numFmtId="0" fontId="33" fillId="18" borderId="1" xfId="66" applyNumberFormat="1" applyFont="1" applyFill="1" applyBorder="1" applyProtection="1">
      <alignment horizontal="left" vertical="top" wrapText="1"/>
    </xf>
    <xf numFmtId="0" fontId="27" fillId="18" borderId="19" xfId="66" applyNumberFormat="1" applyFont="1" applyFill="1" applyBorder="1" applyProtection="1">
      <alignment horizontal="left" vertical="top" wrapText="1"/>
    </xf>
    <xf numFmtId="0" fontId="27" fillId="18" borderId="1" xfId="66" applyNumberFormat="1" applyFont="1" applyFill="1" applyBorder="1" applyProtection="1">
      <alignment horizontal="left" vertical="top" wrapText="1"/>
    </xf>
    <xf numFmtId="0" fontId="27" fillId="18" borderId="19" xfId="66" applyNumberFormat="1" applyFont="1" applyFill="1" applyBorder="1" applyAlignment="1" applyProtection="1">
      <alignment horizontal="left" vertical="top" wrapText="1"/>
    </xf>
    <xf numFmtId="49" fontId="46" fillId="18" borderId="1" xfId="66" applyNumberFormat="1" applyFont="1" applyFill="1" applyBorder="1" applyProtection="1">
      <alignment horizontal="left" vertical="top" wrapText="1"/>
    </xf>
    <xf numFmtId="0" fontId="27" fillId="18" borderId="1" xfId="66" quotePrefix="1" applyNumberFormat="1" applyFont="1" applyFill="1" applyBorder="1" applyProtection="1">
      <alignment horizontal="left" vertical="top" wrapText="1"/>
    </xf>
    <xf numFmtId="0" fontId="52" fillId="18" borderId="1" xfId="66" quotePrefix="1" applyNumberFormat="1" applyFont="1" applyFill="1" applyBorder="1" applyProtection="1">
      <alignment horizontal="left" vertical="top" wrapText="1"/>
    </xf>
    <xf numFmtId="0" fontId="27" fillId="18" borderId="19" xfId="66" quotePrefix="1" applyNumberFormat="1" applyFont="1" applyFill="1" applyBorder="1" applyProtection="1">
      <alignment horizontal="left" vertical="top" wrapText="1"/>
    </xf>
    <xf numFmtId="0" fontId="53" fillId="18" borderId="1" xfId="66" quotePrefix="1" applyNumberFormat="1" applyFont="1" applyFill="1" applyBorder="1" applyProtection="1">
      <alignment horizontal="left" vertical="top" wrapText="1"/>
    </xf>
    <xf numFmtId="0" fontId="28" fillId="18" borderId="1" xfId="66" applyNumberFormat="1" applyFont="1" applyFill="1" applyBorder="1" applyProtection="1">
      <alignment horizontal="left" vertical="top" wrapText="1"/>
    </xf>
    <xf numFmtId="4" fontId="54" fillId="0" borderId="0" xfId="0" applyNumberFormat="1" applyFont="1" applyProtection="1">
      <protection locked="0"/>
    </xf>
    <xf numFmtId="0" fontId="26" fillId="0" borderId="43" xfId="54" applyNumberFormat="1" applyFont="1" applyBorder="1" applyProtection="1"/>
    <xf numFmtId="0" fontId="40" fillId="0" borderId="24" xfId="54" applyNumberFormat="1" applyFont="1" applyBorder="1" applyProtection="1"/>
    <xf numFmtId="0" fontId="26" fillId="0" borderId="26" xfId="63" applyNumberFormat="1" applyFont="1" applyBorder="1" applyAlignment="1" applyProtection="1">
      <alignment wrapText="1"/>
    </xf>
    <xf numFmtId="0" fontId="40" fillId="0" borderId="23" xfId="63" applyNumberFormat="1" applyFont="1" applyBorder="1" applyAlignment="1" applyProtection="1">
      <alignment wrapText="1"/>
    </xf>
    <xf numFmtId="2" fontId="38" fillId="0" borderId="0" xfId="0" applyNumberFormat="1" applyFont="1" applyFill="1" applyBorder="1" applyProtection="1">
      <protection locked="0"/>
    </xf>
    <xf numFmtId="4" fontId="28" fillId="0" borderId="44" xfId="41" applyNumberFormat="1" applyFont="1" applyFill="1" applyBorder="1" applyProtection="1">
      <alignment horizontal="right" vertical="top" shrinkToFit="1"/>
    </xf>
    <xf numFmtId="4" fontId="41" fillId="0" borderId="0" xfId="0" applyNumberFormat="1" applyFont="1" applyFill="1" applyBorder="1" applyAlignment="1">
      <alignment horizontal="right" shrinkToFit="1"/>
    </xf>
    <xf numFmtId="4" fontId="28" fillId="0" borderId="45" xfId="41" applyNumberFormat="1" applyFont="1" applyFill="1" applyBorder="1" applyProtection="1">
      <alignment horizontal="right" vertical="top" shrinkToFit="1"/>
    </xf>
    <xf numFmtId="4" fontId="42" fillId="0" borderId="0" xfId="0" applyNumberFormat="1" applyFont="1" applyFill="1" applyBorder="1" applyAlignment="1">
      <alignment horizontal="right" vertical="top"/>
    </xf>
    <xf numFmtId="4" fontId="42" fillId="0" borderId="15" xfId="0" applyNumberFormat="1" applyFont="1" applyFill="1" applyBorder="1" applyAlignment="1">
      <alignment horizontal="right" vertical="top"/>
    </xf>
    <xf numFmtId="4" fontId="42" fillId="0" borderId="46" xfId="0" applyNumberFormat="1" applyFont="1" applyFill="1" applyBorder="1" applyAlignment="1">
      <alignment horizontal="right" vertical="top"/>
    </xf>
    <xf numFmtId="0" fontId="56" fillId="0" borderId="0" xfId="0" applyFont="1" applyFill="1" applyBorder="1" applyProtection="1">
      <protection locked="0"/>
    </xf>
    <xf numFmtId="0" fontId="56" fillId="0" borderId="0" xfId="0" applyFont="1" applyBorder="1" applyProtection="1">
      <protection locked="0"/>
    </xf>
    <xf numFmtId="0" fontId="24" fillId="0" borderId="0" xfId="0" applyFont="1" applyBorder="1" applyProtection="1">
      <protection locked="0"/>
    </xf>
    <xf numFmtId="4" fontId="5" fillId="21" borderId="0" xfId="70" applyNumberFormat="1" applyFill="1" applyBorder="1" applyProtection="1">
      <alignment horizontal="right" vertical="top" shrinkToFit="1"/>
    </xf>
    <xf numFmtId="4" fontId="58" fillId="0" borderId="0" xfId="0" applyNumberFormat="1" applyFont="1" applyFill="1" applyBorder="1" applyProtection="1">
      <protection locked="0"/>
    </xf>
    <xf numFmtId="0" fontId="59" fillId="0" borderId="0" xfId="0" applyFont="1" applyFill="1" applyProtection="1">
      <protection locked="0"/>
    </xf>
    <xf numFmtId="0" fontId="60" fillId="0" borderId="0" xfId="0" applyFont="1" applyFill="1" applyProtection="1">
      <protection locked="0"/>
    </xf>
    <xf numFmtId="0" fontId="34" fillId="18" borderId="1" xfId="66" quotePrefix="1" applyNumberFormat="1" applyFont="1" applyFill="1" applyBorder="1" applyProtection="1">
      <alignment horizontal="left" vertical="top" wrapText="1"/>
    </xf>
    <xf numFmtId="4" fontId="26" fillId="0" borderId="24" xfId="54" applyNumberFormat="1" applyFont="1" applyFill="1" applyBorder="1" applyProtection="1"/>
    <xf numFmtId="0" fontId="62" fillId="18" borderId="0" xfId="0" applyFont="1" applyFill="1" applyProtection="1">
      <protection locked="0"/>
    </xf>
    <xf numFmtId="0" fontId="63" fillId="0" borderId="0" xfId="0" applyFont="1" applyFill="1" applyProtection="1">
      <protection locked="0"/>
    </xf>
    <xf numFmtId="4" fontId="30" fillId="0" borderId="39" xfId="41" applyNumberFormat="1" applyFont="1" applyFill="1" applyBorder="1" applyProtection="1">
      <alignment horizontal="right" vertical="top" shrinkToFit="1"/>
    </xf>
    <xf numFmtId="0" fontId="65" fillId="0" borderId="19" xfId="66" applyNumberFormat="1" applyFont="1" applyFill="1" applyBorder="1" applyProtection="1">
      <alignment horizontal="left" vertical="top" wrapText="1"/>
    </xf>
    <xf numFmtId="0" fontId="66" fillId="0" borderId="1" xfId="66" quotePrefix="1" applyNumberFormat="1" applyFont="1" applyFill="1" applyBorder="1" applyProtection="1">
      <alignment horizontal="left" vertical="top" wrapText="1"/>
    </xf>
    <xf numFmtId="0" fontId="67" fillId="0" borderId="1" xfId="66" applyNumberFormat="1" applyFont="1" applyFill="1" applyBorder="1" applyProtection="1">
      <alignment horizontal="left" vertical="top" wrapText="1"/>
    </xf>
    <xf numFmtId="0" fontId="67" fillId="0" borderId="1" xfId="66" quotePrefix="1" applyNumberFormat="1" applyFont="1" applyFill="1" applyBorder="1" applyProtection="1">
      <alignment horizontal="left" vertical="top" wrapText="1"/>
    </xf>
    <xf numFmtId="0" fontId="65" fillId="0" borderId="19" xfId="73" applyNumberFormat="1" applyFont="1" applyFill="1" applyBorder="1" applyAlignment="1" applyProtection="1">
      <alignment vertical="top" wrapText="1"/>
    </xf>
    <xf numFmtId="4" fontId="61" fillId="0" borderId="39" xfId="41" applyNumberFormat="1" applyFont="1" applyFill="1" applyBorder="1" applyProtection="1">
      <alignment horizontal="right" vertical="top" shrinkToFit="1"/>
    </xf>
    <xf numFmtId="0" fontId="68" fillId="18" borderId="19" xfId="66" applyNumberFormat="1" applyFont="1" applyFill="1" applyBorder="1" applyProtection="1">
      <alignment horizontal="left" vertical="top" wrapText="1"/>
    </xf>
    <xf numFmtId="0" fontId="69" fillId="18" borderId="1" xfId="66" quotePrefix="1" applyNumberFormat="1" applyFont="1" applyFill="1" applyBorder="1" applyProtection="1">
      <alignment horizontal="left" vertical="top" wrapText="1"/>
    </xf>
    <xf numFmtId="0" fontId="68" fillId="18" borderId="1" xfId="66" applyNumberFormat="1" applyFont="1" applyFill="1" applyBorder="1" applyProtection="1">
      <alignment horizontal="left" vertical="top" wrapText="1"/>
    </xf>
    <xf numFmtId="4" fontId="68" fillId="18" borderId="1" xfId="41" applyNumberFormat="1" applyFont="1" applyFill="1" applyBorder="1" applyProtection="1">
      <alignment horizontal="right" vertical="top" shrinkToFit="1"/>
    </xf>
    <xf numFmtId="4" fontId="68" fillId="18" borderId="22" xfId="41" applyNumberFormat="1" applyFont="1" applyFill="1" applyBorder="1" applyProtection="1">
      <alignment horizontal="right" vertical="top" shrinkToFit="1"/>
    </xf>
    <xf numFmtId="0" fontId="22" fillId="0" borderId="0" xfId="0" applyFont="1" applyFill="1" applyBorder="1" applyAlignment="1">
      <alignment horizontal="center" vertical="center" wrapText="1"/>
    </xf>
    <xf numFmtId="4" fontId="39" fillId="0" borderId="47" xfId="0" applyNumberFormat="1" applyFont="1" applyBorder="1" applyProtection="1">
      <protection locked="0"/>
    </xf>
    <xf numFmtId="4" fontId="28" fillId="18" borderId="48" xfId="41" applyNumberFormat="1" applyFont="1" applyFill="1" applyBorder="1" applyProtection="1">
      <alignment horizontal="right" vertical="top" shrinkToFit="1"/>
    </xf>
    <xf numFmtId="4" fontId="26" fillId="0" borderId="3" xfId="43" applyNumberFormat="1" applyFont="1" applyFill="1" applyBorder="1" applyProtection="1">
      <alignment horizontal="right" vertical="top" shrinkToFit="1"/>
    </xf>
    <xf numFmtId="4" fontId="27" fillId="18" borderId="3" xfId="41" applyNumberFormat="1" applyFont="1" applyFill="1" applyBorder="1" applyProtection="1">
      <alignment horizontal="right" vertical="top" shrinkToFit="1"/>
    </xf>
    <xf numFmtId="4" fontId="28" fillId="18" borderId="3" xfId="43" applyNumberFormat="1" applyFont="1" applyFill="1" applyBorder="1" applyProtection="1">
      <alignment horizontal="right" vertical="top" shrinkToFit="1"/>
    </xf>
    <xf numFmtId="4" fontId="27" fillId="18" borderId="3" xfId="43" applyNumberFormat="1" applyFont="1" applyFill="1" applyBorder="1" applyProtection="1">
      <alignment horizontal="right" vertical="top" shrinkToFit="1"/>
    </xf>
    <xf numFmtId="4" fontId="36" fillId="0" borderId="3" xfId="42" applyNumberFormat="1" applyFont="1" applyFill="1" applyBorder="1" applyProtection="1">
      <alignment horizontal="right" vertical="top" shrinkToFit="1"/>
    </xf>
    <xf numFmtId="4" fontId="30" fillId="0" borderId="3" xfId="43" applyNumberFormat="1" applyFont="1" applyFill="1" applyBorder="1" applyProtection="1">
      <alignment horizontal="right" vertical="top" shrinkToFit="1"/>
    </xf>
    <xf numFmtId="4" fontId="68" fillId="18" borderId="3" xfId="41" applyNumberFormat="1" applyFont="1" applyFill="1" applyBorder="1" applyProtection="1">
      <alignment horizontal="right" vertical="top" shrinkToFit="1"/>
    </xf>
    <xf numFmtId="4" fontId="65" fillId="0" borderId="3" xfId="42" applyNumberFormat="1" applyFont="1" applyFill="1" applyBorder="1" applyProtection="1">
      <alignment horizontal="right" vertical="top" shrinkToFit="1"/>
    </xf>
    <xf numFmtId="4" fontId="33" fillId="18" borderId="3" xfId="43" applyNumberFormat="1" applyFont="1" applyFill="1" applyBorder="1" applyProtection="1">
      <alignment horizontal="right" vertical="top" shrinkToFit="1"/>
    </xf>
    <xf numFmtId="4" fontId="26" fillId="0" borderId="3" xfId="41" applyNumberFormat="1" applyFont="1" applyFill="1" applyBorder="1" applyProtection="1">
      <alignment horizontal="right" vertical="top" shrinkToFit="1"/>
    </xf>
    <xf numFmtId="4" fontId="27" fillId="0" borderId="3" xfId="39" applyNumberFormat="1" applyFont="1" applyFill="1" applyBorder="1" applyProtection="1">
      <alignment horizontal="right" vertical="top" shrinkToFit="1"/>
    </xf>
    <xf numFmtId="4" fontId="26" fillId="0" borderId="49" xfId="43" applyNumberFormat="1" applyFont="1" applyFill="1" applyBorder="1" applyProtection="1">
      <alignment horizontal="right" vertical="top" shrinkToFit="1"/>
    </xf>
    <xf numFmtId="4" fontId="27" fillId="18" borderId="49" xfId="41" applyNumberFormat="1" applyFont="1" applyFill="1" applyBorder="1" applyProtection="1">
      <alignment horizontal="right" vertical="top" shrinkToFit="1"/>
    </xf>
    <xf numFmtId="4" fontId="27" fillId="18" borderId="50" xfId="41" applyNumberFormat="1" applyFont="1" applyFill="1" applyBorder="1" applyProtection="1">
      <alignment horizontal="right" vertical="top" shrinkToFit="1"/>
    </xf>
    <xf numFmtId="4" fontId="28" fillId="18" borderId="49" xfId="43" applyNumberFormat="1" applyFont="1" applyFill="1" applyBorder="1" applyProtection="1">
      <alignment horizontal="right" vertical="top" shrinkToFit="1"/>
    </xf>
    <xf numFmtId="4" fontId="27" fillId="18" borderId="50" xfId="43" applyNumberFormat="1" applyFont="1" applyFill="1" applyBorder="1" applyProtection="1">
      <alignment horizontal="right" vertical="top" shrinkToFit="1"/>
    </xf>
    <xf numFmtId="4" fontId="30" fillId="0" borderId="49" xfId="43" applyNumberFormat="1" applyFont="1" applyFill="1" applyBorder="1" applyProtection="1">
      <alignment horizontal="right" vertical="top" shrinkToFit="1"/>
    </xf>
    <xf numFmtId="4" fontId="68" fillId="18" borderId="50" xfId="41" applyNumberFormat="1" applyFont="1" applyFill="1" applyBorder="1" applyProtection="1">
      <alignment horizontal="right" vertical="top" shrinkToFit="1"/>
    </xf>
    <xf numFmtId="4" fontId="65" fillId="0" borderId="49" xfId="43" applyNumberFormat="1" applyFont="1" applyFill="1" applyBorder="1" applyProtection="1">
      <alignment horizontal="right" vertical="top" shrinkToFit="1"/>
    </xf>
    <xf numFmtId="4" fontId="33" fillId="18" borderId="50" xfId="43" applyNumberFormat="1" applyFont="1" applyFill="1" applyBorder="1" applyProtection="1">
      <alignment horizontal="right" vertical="top" shrinkToFit="1"/>
    </xf>
    <xf numFmtId="4" fontId="28" fillId="18" borderId="50" xfId="43" applyNumberFormat="1" applyFont="1" applyFill="1" applyBorder="1" applyProtection="1">
      <alignment horizontal="right" vertical="top" shrinkToFit="1"/>
    </xf>
    <xf numFmtId="4" fontId="26" fillId="0" borderId="25" xfId="54" applyNumberFormat="1" applyFont="1" applyBorder="1" applyProtection="1"/>
    <xf numFmtId="4" fontId="28" fillId="18" borderId="14" xfId="41" applyNumberFormat="1" applyFont="1" applyFill="1" applyBorder="1" applyProtection="1">
      <alignment horizontal="right" vertical="top" shrinkToFit="1"/>
    </xf>
    <xf numFmtId="4" fontId="26" fillId="0" borderId="14" xfId="43" applyNumberFormat="1" applyFont="1" applyFill="1" applyBorder="1" applyProtection="1">
      <alignment horizontal="right" vertical="top" shrinkToFit="1"/>
    </xf>
    <xf numFmtId="4" fontId="27" fillId="18" borderId="14" xfId="41" applyNumberFormat="1" applyFont="1" applyFill="1" applyBorder="1" applyProtection="1">
      <alignment horizontal="right" vertical="top" shrinkToFit="1"/>
    </xf>
    <xf numFmtId="4" fontId="28" fillId="18" borderId="14" xfId="43" applyNumberFormat="1" applyFont="1" applyFill="1" applyBorder="1" applyProtection="1">
      <alignment horizontal="right" vertical="top" shrinkToFit="1"/>
    </xf>
    <xf numFmtId="4" fontId="27" fillId="18" borderId="14" xfId="43" applyNumberFormat="1" applyFont="1" applyFill="1" applyBorder="1" applyProtection="1">
      <alignment horizontal="right" vertical="top" shrinkToFit="1"/>
    </xf>
    <xf numFmtId="4" fontId="36" fillId="0" borderId="14" xfId="43" applyNumberFormat="1" applyFont="1" applyFill="1" applyBorder="1" applyProtection="1">
      <alignment horizontal="right" vertical="top" shrinkToFit="1"/>
    </xf>
    <xf numFmtId="4" fontId="30" fillId="0" borderId="14" xfId="43" applyNumberFormat="1" applyFont="1" applyFill="1" applyBorder="1" applyProtection="1">
      <alignment horizontal="right" vertical="top" shrinkToFit="1"/>
    </xf>
    <xf numFmtId="4" fontId="68" fillId="18" borderId="14" xfId="41" applyNumberFormat="1" applyFont="1" applyFill="1" applyBorder="1" applyProtection="1">
      <alignment horizontal="right" vertical="top" shrinkToFit="1"/>
    </xf>
    <xf numFmtId="4" fontId="65" fillId="0" borderId="14" xfId="43" applyNumberFormat="1" applyFont="1" applyFill="1" applyBorder="1" applyProtection="1">
      <alignment horizontal="right" vertical="top" shrinkToFit="1"/>
    </xf>
    <xf numFmtId="4" fontId="33" fillId="18" borderId="14" xfId="43" applyNumberFormat="1" applyFont="1" applyFill="1" applyBorder="1" applyProtection="1">
      <alignment horizontal="right" vertical="top" shrinkToFit="1"/>
    </xf>
    <xf numFmtId="4" fontId="26" fillId="0" borderId="14" xfId="41" applyNumberFormat="1" applyFont="1" applyFill="1" applyBorder="1" applyProtection="1">
      <alignment horizontal="right" vertical="top" shrinkToFit="1"/>
    </xf>
    <xf numFmtId="0" fontId="70" fillId="0" borderId="1" xfId="65" applyNumberFormat="1" applyFont="1" applyProtection="1">
      <alignment horizontal="left" vertical="top" wrapText="1"/>
    </xf>
    <xf numFmtId="4" fontId="68" fillId="18" borderId="49" xfId="41" applyNumberFormat="1" applyFont="1" applyFill="1" applyBorder="1" applyProtection="1">
      <alignment horizontal="right" vertical="top" shrinkToFit="1"/>
    </xf>
    <xf numFmtId="4" fontId="65" fillId="0" borderId="3" xfId="43" applyNumberFormat="1" applyFont="1" applyFill="1" applyBorder="1" applyProtection="1">
      <alignment horizontal="right" vertical="top" shrinkToFit="1"/>
    </xf>
    <xf numFmtId="0" fontId="62" fillId="0" borderId="0" xfId="0" applyFont="1" applyFill="1" applyProtection="1">
      <protection locked="0"/>
    </xf>
    <xf numFmtId="4" fontId="63" fillId="0" borderId="0" xfId="0" applyNumberFormat="1" applyFont="1" applyFill="1" applyProtection="1">
      <protection locked="0"/>
    </xf>
    <xf numFmtId="0" fontId="65" fillId="0" borderId="19" xfId="66" quotePrefix="1" applyNumberFormat="1" applyFont="1" applyFill="1" applyBorder="1" applyAlignment="1" applyProtection="1">
      <alignment horizontal="left" vertical="top" wrapText="1"/>
    </xf>
    <xf numFmtId="0" fontId="55" fillId="0" borderId="1" xfId="66" quotePrefix="1" applyNumberFormat="1" applyFont="1" applyFill="1" applyBorder="1" applyProtection="1">
      <alignment horizontal="left" vertical="top" wrapText="1"/>
    </xf>
    <xf numFmtId="4" fontId="28" fillId="18" borderId="3" xfId="41" applyNumberFormat="1" applyFont="1" applyFill="1" applyBorder="1" applyProtection="1">
      <alignment horizontal="right" vertical="top" shrinkToFit="1"/>
    </xf>
    <xf numFmtId="4" fontId="28" fillId="18" borderId="22" xfId="41" applyNumberFormat="1" applyFont="1" applyFill="1" applyBorder="1" applyProtection="1">
      <alignment horizontal="right" vertical="top" shrinkToFit="1"/>
    </xf>
    <xf numFmtId="4" fontId="71" fillId="0" borderId="31" xfId="93" applyNumberFormat="1" applyFont="1" applyFill="1" applyBorder="1" applyAlignment="1">
      <alignment horizontal="center"/>
    </xf>
    <xf numFmtId="4" fontId="62" fillId="0" borderId="0" xfId="0" applyNumberFormat="1" applyFont="1" applyFill="1" applyProtection="1">
      <protection locked="0"/>
    </xf>
    <xf numFmtId="4" fontId="72" fillId="21" borderId="0" xfId="70" applyNumberFormat="1" applyFont="1" applyFill="1" applyBorder="1" applyProtection="1">
      <alignment horizontal="right" vertical="top" shrinkToFit="1"/>
    </xf>
    <xf numFmtId="0" fontId="63" fillId="18" borderId="0" xfId="0" applyFont="1" applyFill="1" applyProtection="1">
      <protection locked="0"/>
    </xf>
    <xf numFmtId="4" fontId="26" fillId="22" borderId="3" xfId="43" applyNumberFormat="1" applyFont="1" applyFill="1" applyBorder="1" applyProtection="1">
      <alignment horizontal="right" vertical="top" shrinkToFit="1"/>
    </xf>
    <xf numFmtId="4" fontId="26" fillId="22" borderId="14" xfId="43" applyNumberFormat="1" applyFont="1" applyFill="1" applyBorder="1" applyProtection="1">
      <alignment horizontal="right" vertical="top" shrinkToFit="1"/>
    </xf>
    <xf numFmtId="4" fontId="41" fillId="0" borderId="0" xfId="0" applyNumberFormat="1" applyFont="1" applyBorder="1" applyAlignment="1">
      <alignment horizontal="right" vertical="center" shrinkToFit="1"/>
    </xf>
    <xf numFmtId="4" fontId="26" fillId="22" borderId="49" xfId="43" applyNumberFormat="1" applyFont="1" applyFill="1" applyBorder="1" applyProtection="1">
      <alignment horizontal="right" vertical="top" shrinkToFit="1"/>
    </xf>
    <xf numFmtId="4" fontId="5" fillId="22" borderId="1" xfId="68" applyNumberFormat="1" applyFill="1" applyProtection="1">
      <alignment horizontal="right" vertical="top" shrinkToFit="1"/>
    </xf>
    <xf numFmtId="0" fontId="26" fillId="22" borderId="19" xfId="73" applyNumberFormat="1" applyFont="1" applyFill="1" applyBorder="1" applyAlignment="1" applyProtection="1">
      <alignment vertical="top" wrapText="1"/>
    </xf>
    <xf numFmtId="0" fontId="40" fillId="22" borderId="1" xfId="66" quotePrefix="1" applyNumberFormat="1" applyFont="1" applyFill="1" applyBorder="1" applyProtection="1">
      <alignment horizontal="left" vertical="top" wrapText="1"/>
    </xf>
    <xf numFmtId="0" fontId="32" fillId="22" borderId="1" xfId="66" quotePrefix="1" applyNumberFormat="1" applyFont="1" applyFill="1" applyBorder="1" applyProtection="1">
      <alignment horizontal="left" vertical="top" wrapText="1"/>
    </xf>
    <xf numFmtId="0" fontId="26" fillId="22" borderId="19" xfId="66" applyNumberFormat="1" applyFont="1" applyFill="1" applyBorder="1" applyProtection="1">
      <alignment horizontal="left" vertical="top" wrapText="1"/>
    </xf>
    <xf numFmtId="4" fontId="65" fillId="22" borderId="49" xfId="43" applyNumberFormat="1" applyFont="1" applyFill="1" applyBorder="1" applyProtection="1">
      <alignment horizontal="right" vertical="top" shrinkToFit="1"/>
    </xf>
    <xf numFmtId="4" fontId="36" fillId="22" borderId="50" xfId="43" applyNumberFormat="1" applyFont="1" applyFill="1" applyBorder="1" applyProtection="1">
      <alignment horizontal="right" vertical="top" shrinkToFit="1"/>
    </xf>
    <xf numFmtId="4" fontId="66" fillId="22" borderId="50" xfId="69" applyNumberFormat="1" applyFont="1" applyFill="1" applyBorder="1" applyProtection="1">
      <alignment horizontal="right" vertical="top" shrinkToFit="1"/>
    </xf>
    <xf numFmtId="0" fontId="22" fillId="0" borderId="15" xfId="0" applyFont="1" applyFill="1" applyBorder="1" applyAlignment="1">
      <alignment horizontal="center" vertical="center" wrapText="1"/>
    </xf>
    <xf numFmtId="0" fontId="46" fillId="0" borderId="48" xfId="52" applyNumberFormat="1" applyFont="1" applyBorder="1" applyProtection="1">
      <alignment horizontal="left"/>
    </xf>
    <xf numFmtId="0" fontId="27" fillId="18" borderId="53" xfId="66" applyNumberFormat="1" applyFont="1" applyFill="1" applyBorder="1" applyProtection="1">
      <alignment horizontal="left" vertical="top" wrapText="1"/>
    </xf>
    <xf numFmtId="0" fontId="46" fillId="18" borderId="52" xfId="66" quotePrefix="1" applyNumberFormat="1" applyFont="1" applyFill="1" applyBorder="1" applyProtection="1">
      <alignment horizontal="left" vertical="top" wrapText="1"/>
    </xf>
    <xf numFmtId="0" fontId="27" fillId="18" borderId="52" xfId="66" applyNumberFormat="1" applyFont="1" applyFill="1" applyBorder="1" applyProtection="1">
      <alignment horizontal="left" vertical="top" wrapText="1"/>
    </xf>
    <xf numFmtId="4" fontId="27" fillId="18" borderId="52" xfId="41" applyNumberFormat="1" applyFont="1" applyFill="1" applyBorder="1" applyProtection="1">
      <alignment horizontal="right" vertical="top" shrinkToFit="1"/>
    </xf>
    <xf numFmtId="0" fontId="27" fillId="0" borderId="54" xfId="52" applyNumberFormat="1" applyFont="1" applyBorder="1" applyProtection="1">
      <alignment horizontal="left"/>
    </xf>
    <xf numFmtId="0" fontId="27" fillId="0" borderId="48" xfId="52" applyNumberFormat="1" applyFont="1" applyBorder="1" applyProtection="1">
      <alignment horizontal="left"/>
    </xf>
    <xf numFmtId="4" fontId="27" fillId="0" borderId="48" xfId="39" applyNumberFormat="1" applyFont="1" applyFill="1" applyBorder="1" applyProtection="1">
      <alignment horizontal="right" vertical="top" shrinkToFit="1"/>
    </xf>
    <xf numFmtId="4" fontId="30" fillId="22" borderId="14" xfId="41" applyNumberFormat="1" applyFont="1" applyFill="1" applyBorder="1" applyProtection="1">
      <alignment horizontal="right" vertical="top" shrinkToFit="1"/>
    </xf>
    <xf numFmtId="0" fontId="27" fillId="22" borderId="1" xfId="66" applyNumberFormat="1" applyFont="1" applyFill="1" applyBorder="1" applyProtection="1">
      <alignment horizontal="left" vertical="top" wrapText="1"/>
    </xf>
    <xf numFmtId="4" fontId="30" fillId="22" borderId="3" xfId="41" applyNumberFormat="1" applyFont="1" applyFill="1" applyBorder="1" applyProtection="1">
      <alignment horizontal="right" vertical="top" shrinkToFit="1"/>
    </xf>
    <xf numFmtId="4" fontId="28" fillId="23" borderId="39" xfId="41" applyNumberFormat="1" applyFont="1" applyFill="1" applyBorder="1" applyProtection="1">
      <alignment horizontal="right" vertical="top" shrinkToFit="1"/>
    </xf>
    <xf numFmtId="0" fontId="25" fillId="23" borderId="0" xfId="0" applyFont="1" applyFill="1" applyProtection="1">
      <protection locked="0"/>
    </xf>
    <xf numFmtId="4" fontId="30" fillId="22" borderId="49" xfId="41" applyNumberFormat="1" applyFont="1" applyFill="1" applyBorder="1" applyProtection="1">
      <alignment horizontal="right" vertical="top" shrinkToFit="1"/>
    </xf>
    <xf numFmtId="4" fontId="28" fillId="0" borderId="28" xfId="41" applyNumberFormat="1" applyFont="1" applyFill="1" applyBorder="1" applyProtection="1">
      <alignment horizontal="right" vertical="top" shrinkToFit="1"/>
    </xf>
    <xf numFmtId="4" fontId="26" fillId="23" borderId="39" xfId="43" applyNumberFormat="1" applyFont="1" applyFill="1" applyBorder="1" applyProtection="1">
      <alignment horizontal="right" vertical="top" shrinkToFit="1"/>
    </xf>
    <xf numFmtId="4" fontId="42" fillId="0" borderId="14" xfId="0" applyNumberFormat="1" applyFont="1" applyFill="1" applyBorder="1" applyAlignment="1">
      <alignment horizontal="center" vertical="center"/>
    </xf>
    <xf numFmtId="4" fontId="27" fillId="22" borderId="39" xfId="41" applyNumberFormat="1" applyFont="1" applyFill="1" applyBorder="1" applyProtection="1">
      <alignment horizontal="right" vertical="top" shrinkToFit="1"/>
    </xf>
    <xf numFmtId="0" fontId="48" fillId="22" borderId="1" xfId="66" quotePrefix="1" applyNumberFormat="1" applyFont="1" applyFill="1" applyBorder="1" applyProtection="1">
      <alignment horizontal="left" vertical="top" wrapText="1"/>
    </xf>
    <xf numFmtId="0" fontId="26" fillId="22" borderId="1" xfId="66" applyNumberFormat="1" applyFont="1" applyFill="1" applyBorder="1" applyProtection="1">
      <alignment horizontal="left" vertical="top" wrapText="1"/>
    </xf>
    <xf numFmtId="4" fontId="64" fillId="22" borderId="49" xfId="43" applyNumberFormat="1" applyFont="1" applyFill="1" applyBorder="1" applyProtection="1">
      <alignment horizontal="right" vertical="top" shrinkToFit="1"/>
    </xf>
    <xf numFmtId="4" fontId="65" fillId="22" borderId="51" xfId="43" applyNumberFormat="1" applyFont="1" applyFill="1" applyBorder="1" applyProtection="1">
      <alignment horizontal="right" vertical="top" shrinkToFit="1"/>
    </xf>
    <xf numFmtId="4" fontId="65" fillId="22" borderId="50" xfId="43" applyNumberFormat="1" applyFont="1" applyFill="1" applyBorder="1" applyProtection="1">
      <alignment horizontal="right" vertical="top" shrinkToFit="1"/>
    </xf>
    <xf numFmtId="4" fontId="26" fillId="22" borderId="49" xfId="41" applyNumberFormat="1" applyFont="1" applyFill="1" applyBorder="1" applyProtection="1">
      <alignment horizontal="right" vertical="top" shrinkToFit="1"/>
    </xf>
    <xf numFmtId="0" fontId="48" fillId="22" borderId="14" xfId="66" quotePrefix="1" applyNumberFormat="1" applyFont="1" applyFill="1" applyBorder="1" applyProtection="1">
      <alignment horizontal="left" vertical="top" wrapText="1"/>
    </xf>
    <xf numFmtId="0" fontId="30" fillId="22" borderId="14" xfId="66" applyNumberFormat="1" applyFont="1" applyFill="1" applyBorder="1" applyProtection="1">
      <alignment horizontal="left" vertical="top" wrapText="1"/>
    </xf>
    <xf numFmtId="4" fontId="74" fillId="22" borderId="56" xfId="121" applyNumberFormat="1" applyFill="1" applyProtection="1">
      <alignment horizontal="right" vertical="top" shrinkToFit="1"/>
    </xf>
    <xf numFmtId="0" fontId="25" fillId="22" borderId="0" xfId="0" applyFont="1" applyFill="1" applyProtection="1">
      <protection locked="0"/>
    </xf>
    <xf numFmtId="4" fontId="26" fillId="23" borderId="59" xfId="43" applyNumberFormat="1" applyFont="1" applyFill="1" applyBorder="1" applyProtection="1">
      <alignment horizontal="right" vertical="top" shrinkToFit="1"/>
    </xf>
    <xf numFmtId="0" fontId="27" fillId="18" borderId="42" xfId="66" applyNumberFormat="1" applyFont="1" applyFill="1" applyBorder="1" applyProtection="1">
      <alignment horizontal="left" vertical="top" wrapText="1"/>
    </xf>
    <xf numFmtId="0" fontId="32" fillId="0" borderId="60" xfId="66" applyNumberFormat="1" applyFont="1" applyFill="1" applyBorder="1" applyProtection="1">
      <alignment horizontal="left" vertical="top" wrapText="1"/>
    </xf>
    <xf numFmtId="4" fontId="77" fillId="0" borderId="0" xfId="93" applyNumberFormat="1" applyFont="1" applyBorder="1" applyAlignment="1">
      <alignment horizontal="right"/>
    </xf>
    <xf numFmtId="0" fontId="22" fillId="0" borderId="1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4" fontId="23" fillId="0" borderId="40" xfId="0" applyNumberFormat="1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44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4" fontId="22" fillId="0" borderId="40" xfId="0" applyNumberFormat="1" applyFont="1" applyFill="1" applyBorder="1" applyAlignment="1">
      <alignment horizontal="center" vertical="center"/>
    </xf>
    <xf numFmtId="4" fontId="22" fillId="0" borderId="32" xfId="0" applyNumberFormat="1" applyFont="1" applyFill="1" applyBorder="1" applyAlignment="1">
      <alignment horizontal="center" vertical="center"/>
    </xf>
    <xf numFmtId="4" fontId="22" fillId="0" borderId="44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0" borderId="40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 wrapText="1"/>
    </xf>
    <xf numFmtId="0" fontId="26" fillId="0" borderId="23" xfId="63" applyNumberFormat="1" applyFont="1" applyBorder="1" applyProtection="1">
      <alignment horizontal="left" wrapText="1"/>
    </xf>
    <xf numFmtId="0" fontId="26" fillId="0" borderId="27" xfId="63" applyNumberFormat="1" applyFont="1" applyBorder="1" applyProtection="1">
      <alignment horizontal="left" wrapText="1"/>
    </xf>
    <xf numFmtId="0" fontId="57" fillId="0" borderId="0" xfId="0" applyFont="1" applyFill="1" applyBorder="1" applyAlignment="1">
      <alignment horizontal="center"/>
    </xf>
    <xf numFmtId="0" fontId="57" fillId="0" borderId="15" xfId="0" applyFont="1" applyFill="1" applyBorder="1" applyAlignment="1">
      <alignment horizontal="center"/>
    </xf>
    <xf numFmtId="0" fontId="57" fillId="0" borderId="28" xfId="0" applyFont="1" applyFill="1" applyBorder="1" applyAlignment="1">
      <alignment horizontal="center"/>
    </xf>
  </cellXfs>
  <cellStyles count="125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101"/>
    <cellStyle name="col" xfId="38"/>
    <cellStyle name="col 2" xfId="102"/>
    <cellStyle name="st24" xfId="39"/>
    <cellStyle name="st25" xfId="40"/>
    <cellStyle name="st25_оконч вариант роспись" xfId="41"/>
    <cellStyle name="st26" xfId="42"/>
    <cellStyle name="st26_оконч вариант роспись" xfId="43"/>
    <cellStyle name="st27" xfId="44"/>
    <cellStyle name="st36" xfId="45"/>
    <cellStyle name="style0" xfId="46"/>
    <cellStyle name="style0 2" xfId="103"/>
    <cellStyle name="td" xfId="47"/>
    <cellStyle name="td 2" xfId="104"/>
    <cellStyle name="tr" xfId="48"/>
    <cellStyle name="tr 2" xfId="105"/>
    <cellStyle name="xl21" xfId="49"/>
    <cellStyle name="xl21 2" xfId="106"/>
    <cellStyle name="xl22" xfId="50"/>
    <cellStyle name="xl22 2" xfId="107"/>
    <cellStyle name="xl23" xfId="51"/>
    <cellStyle name="xl23 2" xfId="108"/>
    <cellStyle name="xl24" xfId="52"/>
    <cellStyle name="xl24 2" xfId="109"/>
    <cellStyle name="xl25" xfId="53"/>
    <cellStyle name="xl25 2" xfId="110"/>
    <cellStyle name="xl25_оконч вариант роспись" xfId="54"/>
    <cellStyle name="xl26" xfId="55"/>
    <cellStyle name="xl26 2" xfId="111"/>
    <cellStyle name="xl27" xfId="56"/>
    <cellStyle name="xl27 2" xfId="112"/>
    <cellStyle name="xl28" xfId="57"/>
    <cellStyle name="xl28 2" xfId="113"/>
    <cellStyle name="xl29" xfId="58"/>
    <cellStyle name="xl29 2" xfId="114"/>
    <cellStyle name="xl30" xfId="59"/>
    <cellStyle name="xl30 2" xfId="115"/>
    <cellStyle name="xl31" xfId="60"/>
    <cellStyle name="xl31 2" xfId="116"/>
    <cellStyle name="xl32" xfId="61"/>
    <cellStyle name="xl32 2" xfId="117"/>
    <cellStyle name="xl33" xfId="62"/>
    <cellStyle name="xl33 2" xfId="118"/>
    <cellStyle name="xl33_оконч вариант роспись" xfId="63"/>
    <cellStyle name="xl34" xfId="64"/>
    <cellStyle name="xl34 2" xfId="119"/>
    <cellStyle name="xl34_1ММ " xfId="65"/>
    <cellStyle name="xl34_оконч вариант роспись" xfId="66"/>
    <cellStyle name="xl35" xfId="67"/>
    <cellStyle name="xl35 2" xfId="120"/>
    <cellStyle name="xl36" xfId="68"/>
    <cellStyle name="xl36 2" xfId="121"/>
    <cellStyle name="xl36_1ММ " xfId="69"/>
    <cellStyle name="xl36_1ММ _1" xfId="70"/>
    <cellStyle name="xl37" xfId="71"/>
    <cellStyle name="xl37 2" xfId="122"/>
    <cellStyle name="xl38" xfId="72"/>
    <cellStyle name="xl38 2" xfId="123"/>
    <cellStyle name="xl38_оконч вариант роспись" xfId="73"/>
    <cellStyle name="xl39" xfId="74"/>
    <cellStyle name="xl39 2" xfId="124"/>
    <cellStyle name="Акцент1" xfId="75" builtinId="29" customBuiltin="1"/>
    <cellStyle name="Акцент2" xfId="76" builtinId="33" customBuiltin="1"/>
    <cellStyle name="Акцент3" xfId="77" builtinId="37" customBuiltin="1"/>
    <cellStyle name="Акцент4" xfId="78" builtinId="41" customBuiltin="1"/>
    <cellStyle name="Акцент5" xfId="79" builtinId="45" customBuiltin="1"/>
    <cellStyle name="Акцент6" xfId="80" builtinId="49" customBuiltin="1"/>
    <cellStyle name="Ввод " xfId="81" builtinId="20" customBuiltin="1"/>
    <cellStyle name="Вывод" xfId="82" builtinId="21" customBuiltin="1"/>
    <cellStyle name="Вычисление" xfId="83" builtinId="22" customBuiltin="1"/>
    <cellStyle name="Заголовок 1" xfId="84" builtinId="16" customBuiltin="1"/>
    <cellStyle name="Заголовок 2" xfId="85" builtinId="17" customBuiltin="1"/>
    <cellStyle name="Заголовок 3" xfId="86" builtinId="18" customBuiltin="1"/>
    <cellStyle name="Заголовок 4" xfId="87" builtinId="19" customBuiltin="1"/>
    <cellStyle name="Итог" xfId="88" builtinId="25" customBuiltin="1"/>
    <cellStyle name="Контрольная ячейка" xfId="89" builtinId="23" customBuiltin="1"/>
    <cellStyle name="Название" xfId="90" builtinId="15" customBuiltin="1"/>
    <cellStyle name="Нейтральный" xfId="91" builtinId="28" customBuiltin="1"/>
    <cellStyle name="Обычный" xfId="0" builtinId="0"/>
    <cellStyle name="Обычный 2" xfId="100"/>
    <cellStyle name="Обычный 6" xfId="92"/>
    <cellStyle name="Обычный_1ММ " xfId="93"/>
    <cellStyle name="Плохой" xfId="94" builtinId="27" customBuiltin="1"/>
    <cellStyle name="Пояснение" xfId="95" builtinId="53" customBuiltin="1"/>
    <cellStyle name="Примечание" xfId="96" builtinId="10" customBuiltin="1"/>
    <cellStyle name="Связанная ячейка" xfId="97" builtinId="24" customBuiltin="1"/>
    <cellStyle name="Текст предупреждения" xfId="98" builtinId="11" customBuiltin="1"/>
    <cellStyle name="Хороший" xfId="99" builtinId="26" customBuiltin="1"/>
  </cellStyles>
  <dxfs count="0"/>
  <tableStyles count="0" defaultTableStyle="TableStyleMedium9" defaultPivotStyle="PivotStyleLight16"/>
  <colors>
    <mruColors>
      <color rgb="FF96F4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7781925" y="16002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010525" y="1752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8267700" y="14192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P294"/>
  <sheetViews>
    <sheetView tabSelected="1" view="pageBreakPreview" topLeftCell="A249" zoomScale="85" zoomScaleNormal="100" zoomScaleSheetLayoutView="85" workbookViewId="0">
      <selection activeCell="Q178" sqref="Q178"/>
    </sheetView>
  </sheetViews>
  <sheetFormatPr defaultRowHeight="12.75" outlineLevelRow="5" x14ac:dyDescent="0.2"/>
  <cols>
    <col min="1" max="1" width="40.7109375" style="19" customWidth="1"/>
    <col min="2" max="2" width="5.140625" style="119" customWidth="1"/>
    <col min="3" max="3" width="6.140625" style="119" customWidth="1"/>
    <col min="4" max="4" width="12.140625" style="119" customWidth="1"/>
    <col min="5" max="5" width="5" style="119" customWidth="1"/>
    <col min="6" max="6" width="10.28515625" style="19" customWidth="1"/>
    <col min="7" max="7" width="18.42578125" style="19" bestFit="1" customWidth="1"/>
    <col min="8" max="8" width="15.85546875" style="12" bestFit="1" customWidth="1"/>
    <col min="9" max="9" width="17.85546875" style="19" customWidth="1"/>
    <col min="10" max="10" width="18.7109375" style="19" customWidth="1"/>
    <col min="11" max="11" width="14.85546875" style="55" bestFit="1" customWidth="1"/>
    <col min="12" max="12" width="16" style="19" customWidth="1"/>
    <col min="13" max="13" width="19.140625" style="19" customWidth="1"/>
    <col min="14" max="14" width="17.42578125" style="19" customWidth="1"/>
    <col min="15" max="16384" width="9.140625" style="19"/>
  </cols>
  <sheetData>
    <row r="1" spans="1:12" x14ac:dyDescent="0.2">
      <c r="A1" s="47"/>
      <c r="B1" s="97"/>
      <c r="C1" s="97"/>
      <c r="D1" s="97"/>
      <c r="E1" s="97"/>
      <c r="F1" s="42"/>
      <c r="G1" s="42"/>
      <c r="H1" s="86"/>
      <c r="I1" s="42"/>
      <c r="J1" s="48"/>
      <c r="K1" s="49"/>
    </row>
    <row r="2" spans="1:12" ht="15" x14ac:dyDescent="0.25">
      <c r="A2" s="288" t="s">
        <v>1</v>
      </c>
      <c r="B2" s="287"/>
      <c r="C2" s="287"/>
      <c r="D2" s="287"/>
      <c r="E2" s="287"/>
      <c r="F2" s="287"/>
      <c r="G2" s="287"/>
      <c r="H2" s="287"/>
      <c r="I2" s="287"/>
      <c r="J2" s="289"/>
      <c r="K2" s="51"/>
    </row>
    <row r="3" spans="1:12" ht="15" x14ac:dyDescent="0.25">
      <c r="A3" s="288" t="s">
        <v>2</v>
      </c>
      <c r="B3" s="287"/>
      <c r="C3" s="287"/>
      <c r="D3" s="287"/>
      <c r="E3" s="287"/>
      <c r="F3" s="287"/>
      <c r="G3" s="287"/>
      <c r="H3" s="287"/>
      <c r="I3" s="287"/>
      <c r="J3" s="289"/>
      <c r="K3" s="51"/>
    </row>
    <row r="4" spans="1:12" ht="15" x14ac:dyDescent="0.25">
      <c r="A4" s="288" t="s">
        <v>3</v>
      </c>
      <c r="B4" s="287"/>
      <c r="C4" s="287"/>
      <c r="D4" s="287"/>
      <c r="E4" s="287"/>
      <c r="F4" s="287"/>
      <c r="G4" s="287"/>
      <c r="H4" s="287"/>
      <c r="I4" s="287"/>
      <c r="J4" s="289"/>
      <c r="K4" s="51"/>
    </row>
    <row r="5" spans="1:12" x14ac:dyDescent="0.2">
      <c r="A5" s="52"/>
      <c r="B5" s="98"/>
      <c r="C5" s="98"/>
      <c r="D5" s="98"/>
      <c r="E5" s="98"/>
      <c r="F5" s="43"/>
      <c r="G5" s="43"/>
      <c r="H5" s="45"/>
      <c r="I5" s="43"/>
      <c r="J5" s="50"/>
      <c r="K5" s="51"/>
    </row>
    <row r="6" spans="1:12" x14ac:dyDescent="0.2">
      <c r="A6" s="52"/>
      <c r="B6" s="98"/>
      <c r="C6" s="98"/>
      <c r="D6" s="98"/>
      <c r="E6" s="98"/>
      <c r="F6" s="43"/>
      <c r="G6" s="43"/>
      <c r="H6" s="45"/>
      <c r="I6" s="43"/>
      <c r="J6" s="50"/>
      <c r="K6" s="51"/>
    </row>
    <row r="7" spans="1:12" ht="15" x14ac:dyDescent="0.25">
      <c r="A7" s="52"/>
      <c r="B7" s="98"/>
      <c r="C7" s="98"/>
      <c r="D7" s="287" t="s">
        <v>4</v>
      </c>
      <c r="E7" s="287"/>
      <c r="F7" s="287"/>
      <c r="G7" s="287"/>
      <c r="H7" s="87"/>
      <c r="I7" s="1" t="s">
        <v>5</v>
      </c>
      <c r="J7" s="50"/>
      <c r="K7" s="51"/>
    </row>
    <row r="8" spans="1:12" x14ac:dyDescent="0.2">
      <c r="A8" s="52"/>
      <c r="B8" s="98"/>
      <c r="C8" s="98"/>
      <c r="D8" s="151"/>
      <c r="E8" s="152"/>
      <c r="F8" s="153"/>
      <c r="G8" s="153"/>
      <c r="H8" s="45"/>
      <c r="I8" s="1">
        <v>503010</v>
      </c>
      <c r="J8" s="50"/>
      <c r="K8" s="51"/>
    </row>
    <row r="9" spans="1:12" ht="15" x14ac:dyDescent="0.25">
      <c r="A9" s="120" t="s">
        <v>233</v>
      </c>
      <c r="B9" s="121"/>
      <c r="C9" s="121"/>
      <c r="D9" s="287" t="s">
        <v>266</v>
      </c>
      <c r="E9" s="287"/>
      <c r="F9" s="287"/>
      <c r="G9" s="287"/>
      <c r="H9" s="2" t="s">
        <v>6</v>
      </c>
      <c r="I9" s="3"/>
      <c r="J9" s="50"/>
      <c r="K9" s="51"/>
    </row>
    <row r="10" spans="1:12" ht="12" x14ac:dyDescent="0.2">
      <c r="A10" s="275" t="s">
        <v>7</v>
      </c>
      <c r="B10" s="276"/>
      <c r="C10" s="276"/>
      <c r="D10" s="276"/>
      <c r="E10" s="276"/>
      <c r="F10" s="276"/>
      <c r="G10" s="43"/>
      <c r="H10" s="2" t="s">
        <v>8</v>
      </c>
      <c r="I10" s="4"/>
      <c r="J10" s="50"/>
      <c r="K10" s="51"/>
    </row>
    <row r="11" spans="1:12" ht="12" x14ac:dyDescent="0.2">
      <c r="A11" s="275" t="s">
        <v>9</v>
      </c>
      <c r="B11" s="276"/>
      <c r="C11" s="276"/>
      <c r="D11" s="276"/>
      <c r="E11" s="276"/>
      <c r="F11" s="276"/>
      <c r="G11" s="43"/>
      <c r="H11" s="2" t="s">
        <v>10</v>
      </c>
      <c r="I11" s="1"/>
      <c r="J11" s="50"/>
      <c r="K11" s="51"/>
    </row>
    <row r="12" spans="1:12" x14ac:dyDescent="0.2">
      <c r="A12" s="5" t="s">
        <v>11</v>
      </c>
      <c r="B12" s="98"/>
      <c r="C12" s="98"/>
      <c r="D12" s="98"/>
      <c r="E12" s="98"/>
      <c r="F12" s="43"/>
      <c r="G12" s="43"/>
      <c r="H12" s="2" t="s">
        <v>12</v>
      </c>
      <c r="I12" s="3" t="s">
        <v>13</v>
      </c>
      <c r="J12" s="50"/>
      <c r="K12" s="51"/>
    </row>
    <row r="13" spans="1:12" x14ac:dyDescent="0.2">
      <c r="A13" s="5" t="s">
        <v>14</v>
      </c>
      <c r="B13" s="98"/>
      <c r="C13" s="98"/>
      <c r="D13" s="98"/>
      <c r="E13" s="98"/>
      <c r="F13" s="43"/>
      <c r="G13" s="43"/>
      <c r="H13" s="2" t="s">
        <v>15</v>
      </c>
      <c r="I13" s="3" t="s">
        <v>16</v>
      </c>
      <c r="J13" s="50"/>
      <c r="K13" s="51"/>
    </row>
    <row r="14" spans="1:12" x14ac:dyDescent="0.2">
      <c r="A14" s="52"/>
      <c r="B14" s="98"/>
      <c r="C14" s="98"/>
      <c r="D14" s="98"/>
      <c r="E14" s="98"/>
      <c r="F14" s="43"/>
      <c r="G14" s="43"/>
      <c r="H14" s="45"/>
      <c r="I14" s="43"/>
      <c r="J14" s="50"/>
      <c r="K14" s="51"/>
    </row>
    <row r="15" spans="1:12" ht="13.5" thickBot="1" x14ac:dyDescent="0.25">
      <c r="A15" s="52"/>
      <c r="B15" s="98"/>
      <c r="C15" s="98"/>
      <c r="D15" s="98"/>
      <c r="E15" s="98"/>
      <c r="F15" s="43"/>
      <c r="G15" s="43"/>
      <c r="H15" s="45"/>
      <c r="I15" s="43"/>
      <c r="J15" s="50"/>
      <c r="K15" s="51"/>
    </row>
    <row r="16" spans="1:12" ht="88.5" customHeight="1" x14ac:dyDescent="0.2">
      <c r="A16" s="6" t="s">
        <v>17</v>
      </c>
      <c r="B16" s="99" t="s">
        <v>18</v>
      </c>
      <c r="C16" s="100" t="s">
        <v>19</v>
      </c>
      <c r="D16" s="99" t="s">
        <v>20</v>
      </c>
      <c r="E16" s="99" t="s">
        <v>21</v>
      </c>
      <c r="F16" s="7" t="s">
        <v>22</v>
      </c>
      <c r="G16" s="7" t="s">
        <v>23</v>
      </c>
      <c r="H16" s="8" t="s">
        <v>232</v>
      </c>
      <c r="I16" s="8" t="s">
        <v>24</v>
      </c>
      <c r="J16" s="38" t="s">
        <v>25</v>
      </c>
      <c r="K16" s="92" t="s">
        <v>26</v>
      </c>
      <c r="L16" s="52"/>
    </row>
    <row r="17" spans="1:11" x14ac:dyDescent="0.2">
      <c r="A17" s="9">
        <v>1</v>
      </c>
      <c r="B17" s="101">
        <v>2</v>
      </c>
      <c r="C17" s="101">
        <v>3</v>
      </c>
      <c r="D17" s="101">
        <v>4</v>
      </c>
      <c r="E17" s="101">
        <v>5</v>
      </c>
      <c r="F17" s="10">
        <v>6</v>
      </c>
      <c r="G17" s="10">
        <v>7</v>
      </c>
      <c r="H17" s="10">
        <v>8</v>
      </c>
      <c r="I17" s="10">
        <v>9</v>
      </c>
      <c r="J17" s="39">
        <v>10</v>
      </c>
      <c r="K17" s="94"/>
    </row>
    <row r="18" spans="1:11" ht="24" x14ac:dyDescent="0.2">
      <c r="A18" s="125" t="s">
        <v>210</v>
      </c>
      <c r="B18" s="126" t="s">
        <v>29</v>
      </c>
      <c r="C18" s="126" t="s">
        <v>211</v>
      </c>
      <c r="D18" s="126" t="s">
        <v>212</v>
      </c>
      <c r="E18" s="126" t="s">
        <v>30</v>
      </c>
      <c r="F18" s="127"/>
      <c r="G18" s="127"/>
      <c r="H18" s="176">
        <f>SUM(H19)</f>
        <v>150000</v>
      </c>
      <c r="I18" s="199">
        <f>SUM(I19)</f>
        <v>50000</v>
      </c>
      <c r="J18" s="95">
        <f>SUM(J19)</f>
        <v>0</v>
      </c>
      <c r="K18" s="89">
        <f>SUM(K19)</f>
        <v>50000</v>
      </c>
    </row>
    <row r="19" spans="1:11" x14ac:dyDescent="0.2">
      <c r="A19" s="128" t="s">
        <v>31</v>
      </c>
      <c r="B19" s="106" t="s">
        <v>29</v>
      </c>
      <c r="C19" s="106" t="s">
        <v>211</v>
      </c>
      <c r="D19" s="106" t="s">
        <v>212</v>
      </c>
      <c r="E19" s="106" t="s">
        <v>32</v>
      </c>
      <c r="F19" s="35"/>
      <c r="G19" s="35"/>
      <c r="H19" s="177">
        <v>150000</v>
      </c>
      <c r="I19" s="224">
        <v>50000</v>
      </c>
      <c r="J19" s="188">
        <v>0</v>
      </c>
      <c r="K19" s="124">
        <f t="shared" ref="K19:K23" si="0">I19-J19</f>
        <v>50000</v>
      </c>
    </row>
    <row r="20" spans="1:11" s="11" customFormat="1" ht="72" customHeight="1" outlineLevel="4" x14ac:dyDescent="0.2">
      <c r="A20" s="130" t="s">
        <v>33</v>
      </c>
      <c r="B20" s="104" t="s">
        <v>29</v>
      </c>
      <c r="C20" s="104" t="s">
        <v>34</v>
      </c>
      <c r="D20" s="104" t="s">
        <v>35</v>
      </c>
      <c r="E20" s="104" t="s">
        <v>30</v>
      </c>
      <c r="F20" s="131"/>
      <c r="G20" s="131"/>
      <c r="H20" s="178">
        <f>SUM(H21:H24)</f>
        <v>1400000</v>
      </c>
      <c r="I20" s="201">
        <f>SUM(I21:I24)</f>
        <v>0</v>
      </c>
      <c r="J20" s="189">
        <f>SUM(J21:J24)</f>
        <v>0</v>
      </c>
      <c r="K20" s="40">
        <f>SUM(K21:K24)</f>
        <v>0</v>
      </c>
    </row>
    <row r="21" spans="1:11" s="12" customFormat="1" ht="22.5" outlineLevel="5" x14ac:dyDescent="0.2">
      <c r="A21" s="17" t="s">
        <v>31</v>
      </c>
      <c r="B21" s="102" t="s">
        <v>29</v>
      </c>
      <c r="C21" s="102" t="s">
        <v>34</v>
      </c>
      <c r="D21" s="102" t="s">
        <v>35</v>
      </c>
      <c r="E21" s="102" t="s">
        <v>32</v>
      </c>
      <c r="F21" s="69" t="s">
        <v>253</v>
      </c>
      <c r="G21" s="69" t="s">
        <v>36</v>
      </c>
      <c r="H21" s="177">
        <v>4000</v>
      </c>
      <c r="I21" s="200">
        <v>0</v>
      </c>
      <c r="J21" s="188">
        <v>0</v>
      </c>
      <c r="K21" s="124">
        <f t="shared" si="0"/>
        <v>0</v>
      </c>
    </row>
    <row r="22" spans="1:11" s="12" customFormat="1" ht="22.5" outlineLevel="5" x14ac:dyDescent="0.2">
      <c r="A22" s="17" t="s">
        <v>31</v>
      </c>
      <c r="B22" s="102" t="s">
        <v>29</v>
      </c>
      <c r="C22" s="102" t="s">
        <v>34</v>
      </c>
      <c r="D22" s="102" t="s">
        <v>35</v>
      </c>
      <c r="E22" s="102" t="s">
        <v>32</v>
      </c>
      <c r="F22" s="69" t="s">
        <v>253</v>
      </c>
      <c r="G22" s="69" t="s">
        <v>37</v>
      </c>
      <c r="H22" s="177">
        <v>76000</v>
      </c>
      <c r="I22" s="200">
        <v>0</v>
      </c>
      <c r="J22" s="188">
        <v>0</v>
      </c>
      <c r="K22" s="124">
        <f t="shared" si="0"/>
        <v>0</v>
      </c>
    </row>
    <row r="23" spans="1:11" s="12" customFormat="1" ht="36" outlineLevel="5" x14ac:dyDescent="0.2">
      <c r="A23" s="13" t="s">
        <v>38</v>
      </c>
      <c r="B23" s="102" t="s">
        <v>29</v>
      </c>
      <c r="C23" s="102" t="s">
        <v>34</v>
      </c>
      <c r="D23" s="102" t="s">
        <v>35</v>
      </c>
      <c r="E23" s="102" t="s">
        <v>39</v>
      </c>
      <c r="F23" s="69" t="s">
        <v>253</v>
      </c>
      <c r="G23" s="69" t="s">
        <v>36</v>
      </c>
      <c r="H23" s="177">
        <v>66000</v>
      </c>
      <c r="I23" s="200">
        <v>0</v>
      </c>
      <c r="J23" s="188">
        <v>0</v>
      </c>
      <c r="K23" s="124">
        <f t="shared" si="0"/>
        <v>0</v>
      </c>
    </row>
    <row r="24" spans="1:11" s="12" customFormat="1" ht="36" outlineLevel="5" x14ac:dyDescent="0.2">
      <c r="A24" s="13" t="s">
        <v>38</v>
      </c>
      <c r="B24" s="102" t="s">
        <v>29</v>
      </c>
      <c r="C24" s="102" t="s">
        <v>34</v>
      </c>
      <c r="D24" s="102" t="s">
        <v>35</v>
      </c>
      <c r="E24" s="102" t="s">
        <v>39</v>
      </c>
      <c r="F24" s="69" t="s">
        <v>253</v>
      </c>
      <c r="G24" s="69" t="s">
        <v>37</v>
      </c>
      <c r="H24" s="177">
        <v>1254000</v>
      </c>
      <c r="I24" s="200">
        <v>0</v>
      </c>
      <c r="J24" s="188">
        <v>0</v>
      </c>
      <c r="K24" s="124">
        <f>I24-J24</f>
        <v>0</v>
      </c>
    </row>
    <row r="25" spans="1:11" s="11" customFormat="1" ht="39.75" customHeight="1" outlineLevel="3" x14ac:dyDescent="0.2">
      <c r="A25" s="130" t="s">
        <v>40</v>
      </c>
      <c r="B25" s="104" t="s">
        <v>29</v>
      </c>
      <c r="C25" s="104" t="s">
        <v>28</v>
      </c>
      <c r="D25" s="104" t="s">
        <v>41</v>
      </c>
      <c r="E25" s="104" t="s">
        <v>30</v>
      </c>
      <c r="F25" s="131"/>
      <c r="G25" s="131"/>
      <c r="H25" s="178">
        <f>SUM(H26)</f>
        <v>1379130</v>
      </c>
      <c r="I25" s="201">
        <f>SUM(I26)</f>
        <v>501505</v>
      </c>
      <c r="J25" s="189">
        <f>SUM(J26)</f>
        <v>253144</v>
      </c>
      <c r="K25" s="40">
        <f>SUM(K26)</f>
        <v>248361</v>
      </c>
    </row>
    <row r="26" spans="1:11" s="12" customFormat="1" outlineLevel="5" x14ac:dyDescent="0.2">
      <c r="A26" s="17" t="s">
        <v>31</v>
      </c>
      <c r="B26" s="102" t="s">
        <v>29</v>
      </c>
      <c r="C26" s="102" t="s">
        <v>28</v>
      </c>
      <c r="D26" s="102" t="s">
        <v>41</v>
      </c>
      <c r="E26" s="102" t="s">
        <v>32</v>
      </c>
      <c r="F26" s="66"/>
      <c r="G26" s="66"/>
      <c r="H26" s="177">
        <v>1379130</v>
      </c>
      <c r="I26" s="224">
        <v>501505</v>
      </c>
      <c r="J26" s="226">
        <v>253144</v>
      </c>
      <c r="K26" s="124">
        <f>I26-J26</f>
        <v>248361</v>
      </c>
    </row>
    <row r="27" spans="1:11" s="11" customFormat="1" ht="53.25" customHeight="1" outlineLevel="3" x14ac:dyDescent="0.2">
      <c r="A27" s="132" t="s">
        <v>42</v>
      </c>
      <c r="B27" s="104" t="s">
        <v>29</v>
      </c>
      <c r="C27" s="104" t="s">
        <v>28</v>
      </c>
      <c r="D27" s="104" t="s">
        <v>43</v>
      </c>
      <c r="E27" s="104" t="s">
        <v>30</v>
      </c>
      <c r="F27" s="131"/>
      <c r="G27" s="131"/>
      <c r="H27" s="178">
        <f>SUM(H28:H29)</f>
        <v>1056310</v>
      </c>
      <c r="I27" s="201">
        <f>SUM(I28:I29)</f>
        <v>384114</v>
      </c>
      <c r="J27" s="189">
        <f>SUM(J28:J29)</f>
        <v>220073.25</v>
      </c>
      <c r="K27" s="40">
        <f>SUM(K28:K29)</f>
        <v>164040.75</v>
      </c>
    </row>
    <row r="28" spans="1:11" s="12" customFormat="1" outlineLevel="5" x14ac:dyDescent="0.2">
      <c r="A28" s="17" t="s">
        <v>31</v>
      </c>
      <c r="B28" s="102" t="s">
        <v>29</v>
      </c>
      <c r="C28" s="102" t="s">
        <v>28</v>
      </c>
      <c r="D28" s="102" t="s">
        <v>43</v>
      </c>
      <c r="E28" s="102" t="s">
        <v>32</v>
      </c>
      <c r="F28" s="66"/>
      <c r="G28" s="66"/>
      <c r="H28" s="177">
        <v>5260</v>
      </c>
      <c r="I28" s="224">
        <v>1914</v>
      </c>
      <c r="J28" s="226">
        <v>1073.25</v>
      </c>
      <c r="K28" s="124">
        <f t="shared" ref="K28:K29" si="1">I28-J28</f>
        <v>840.75</v>
      </c>
    </row>
    <row r="29" spans="1:11" s="12" customFormat="1" ht="36" outlineLevel="5" x14ac:dyDescent="0.2">
      <c r="A29" s="13" t="s">
        <v>38</v>
      </c>
      <c r="B29" s="102" t="s">
        <v>29</v>
      </c>
      <c r="C29" s="102" t="s">
        <v>28</v>
      </c>
      <c r="D29" s="102" t="s">
        <v>43</v>
      </c>
      <c r="E29" s="102" t="s">
        <v>39</v>
      </c>
      <c r="F29" s="66"/>
      <c r="G29" s="66"/>
      <c r="H29" s="177">
        <v>1051050</v>
      </c>
      <c r="I29" s="224">
        <v>382200</v>
      </c>
      <c r="J29" s="226">
        <v>219000</v>
      </c>
      <c r="K29" s="124">
        <f t="shared" si="1"/>
        <v>163200</v>
      </c>
    </row>
    <row r="30" spans="1:11" s="11" customFormat="1" ht="48" outlineLevel="3" x14ac:dyDescent="0.2">
      <c r="A30" s="130" t="s">
        <v>44</v>
      </c>
      <c r="B30" s="104" t="s">
        <v>29</v>
      </c>
      <c r="C30" s="104" t="s">
        <v>28</v>
      </c>
      <c r="D30" s="104" t="s">
        <v>45</v>
      </c>
      <c r="E30" s="104" t="s">
        <v>30</v>
      </c>
      <c r="F30" s="131"/>
      <c r="G30" s="131"/>
      <c r="H30" s="178">
        <f>SUM(H31:H32)</f>
        <v>355770</v>
      </c>
      <c r="I30" s="201">
        <f>SUM(I31:I32)</f>
        <v>129369</v>
      </c>
      <c r="J30" s="189">
        <f>SUM(J31:J32)</f>
        <v>33135</v>
      </c>
      <c r="K30" s="40">
        <f>SUM(K31:K32)</f>
        <v>96234</v>
      </c>
    </row>
    <row r="31" spans="1:11" s="12" customFormat="1" outlineLevel="5" x14ac:dyDescent="0.2">
      <c r="A31" s="17" t="s">
        <v>31</v>
      </c>
      <c r="B31" s="102" t="s">
        <v>29</v>
      </c>
      <c r="C31" s="102" t="s">
        <v>28</v>
      </c>
      <c r="D31" s="102" t="s">
        <v>45</v>
      </c>
      <c r="E31" s="102" t="s">
        <v>32</v>
      </c>
      <c r="F31" s="66"/>
      <c r="G31" s="66"/>
      <c r="H31" s="177">
        <v>1770</v>
      </c>
      <c r="I31" s="224">
        <v>643</v>
      </c>
      <c r="J31" s="226">
        <v>135</v>
      </c>
      <c r="K31" s="124">
        <f t="shared" ref="K31:K32" si="2">I31-J31</f>
        <v>508</v>
      </c>
    </row>
    <row r="32" spans="1:11" s="12" customFormat="1" ht="36" outlineLevel="5" x14ac:dyDescent="0.2">
      <c r="A32" s="13" t="s">
        <v>38</v>
      </c>
      <c r="B32" s="102" t="s">
        <v>29</v>
      </c>
      <c r="C32" s="102" t="s">
        <v>28</v>
      </c>
      <c r="D32" s="102" t="s">
        <v>45</v>
      </c>
      <c r="E32" s="102" t="s">
        <v>39</v>
      </c>
      <c r="F32" s="66"/>
      <c r="G32" s="66"/>
      <c r="H32" s="177">
        <v>354000</v>
      </c>
      <c r="I32" s="224">
        <v>128726</v>
      </c>
      <c r="J32" s="226">
        <v>33000</v>
      </c>
      <c r="K32" s="124">
        <f t="shared" si="2"/>
        <v>95726</v>
      </c>
    </row>
    <row r="33" spans="1:12" s="11" customFormat="1" ht="24" outlineLevel="3" x14ac:dyDescent="0.2">
      <c r="A33" s="130" t="s">
        <v>27</v>
      </c>
      <c r="B33" s="104" t="s">
        <v>29</v>
      </c>
      <c r="C33" s="104" t="s">
        <v>28</v>
      </c>
      <c r="D33" s="104" t="s">
        <v>46</v>
      </c>
      <c r="E33" s="104" t="s">
        <v>30</v>
      </c>
      <c r="F33" s="131"/>
      <c r="G33" s="131"/>
      <c r="H33" s="178">
        <f>SUM(H34:H35)</f>
        <v>14628780</v>
      </c>
      <c r="I33" s="201">
        <f>SUM(I34:I35)</f>
        <v>4011059.52</v>
      </c>
      <c r="J33" s="189">
        <f>SUM(J34:J35)</f>
        <v>2311849.08</v>
      </c>
      <c r="K33" s="40">
        <f>SUM(K34:K35)</f>
        <v>1699210.44</v>
      </c>
    </row>
    <row r="34" spans="1:12" s="12" customFormat="1" outlineLevel="5" x14ac:dyDescent="0.2">
      <c r="A34" s="17" t="s">
        <v>31</v>
      </c>
      <c r="B34" s="102" t="s">
        <v>29</v>
      </c>
      <c r="C34" s="102" t="s">
        <v>28</v>
      </c>
      <c r="D34" s="102" t="s">
        <v>46</v>
      </c>
      <c r="E34" s="102" t="s">
        <v>32</v>
      </c>
      <c r="F34" s="66"/>
      <c r="G34" s="66"/>
      <c r="H34" s="177">
        <v>72780</v>
      </c>
      <c r="I34" s="224">
        <v>19955.52</v>
      </c>
      <c r="J34" s="226">
        <v>9289.08</v>
      </c>
      <c r="K34" s="124">
        <f t="shared" ref="K34:K35" si="3">I34-J34</f>
        <v>10666.44</v>
      </c>
    </row>
    <row r="35" spans="1:12" s="12" customFormat="1" ht="36" outlineLevel="5" x14ac:dyDescent="0.2">
      <c r="A35" s="13" t="s">
        <v>38</v>
      </c>
      <c r="B35" s="102" t="s">
        <v>29</v>
      </c>
      <c r="C35" s="102" t="s">
        <v>28</v>
      </c>
      <c r="D35" s="102" t="s">
        <v>46</v>
      </c>
      <c r="E35" s="102" t="s">
        <v>39</v>
      </c>
      <c r="F35" s="66"/>
      <c r="G35" s="66"/>
      <c r="H35" s="177">
        <v>14556000</v>
      </c>
      <c r="I35" s="224">
        <v>3991104</v>
      </c>
      <c r="J35" s="226">
        <v>2302560</v>
      </c>
      <c r="K35" s="124">
        <f t="shared" si="3"/>
        <v>1688544</v>
      </c>
    </row>
    <row r="36" spans="1:12" s="11" customFormat="1" ht="39" customHeight="1" outlineLevel="3" x14ac:dyDescent="0.2">
      <c r="A36" s="130" t="s">
        <v>47</v>
      </c>
      <c r="B36" s="104" t="s">
        <v>29</v>
      </c>
      <c r="C36" s="104" t="s">
        <v>28</v>
      </c>
      <c r="D36" s="104" t="s">
        <v>48</v>
      </c>
      <c r="E36" s="104" t="s">
        <v>30</v>
      </c>
      <c r="F36" s="131"/>
      <c r="G36" s="131"/>
      <c r="H36" s="178">
        <f>SUM(H37)</f>
        <v>1526000</v>
      </c>
      <c r="I36" s="201">
        <f>SUM(I37)</f>
        <v>534100</v>
      </c>
      <c r="J36" s="189">
        <f>SUM(J37)</f>
        <v>0</v>
      </c>
      <c r="K36" s="40">
        <f>SUM(K37)</f>
        <v>534100</v>
      </c>
    </row>
    <row r="37" spans="1:12" s="12" customFormat="1" ht="60" outlineLevel="5" x14ac:dyDescent="0.2">
      <c r="A37" s="17" t="s">
        <v>49</v>
      </c>
      <c r="B37" s="102" t="s">
        <v>29</v>
      </c>
      <c r="C37" s="102" t="s">
        <v>28</v>
      </c>
      <c r="D37" s="102" t="s">
        <v>48</v>
      </c>
      <c r="E37" s="102" t="s">
        <v>50</v>
      </c>
      <c r="F37" s="66"/>
      <c r="G37" s="66"/>
      <c r="H37" s="177">
        <v>1526000</v>
      </c>
      <c r="I37" s="224">
        <v>534100</v>
      </c>
      <c r="J37" s="188">
        <v>0</v>
      </c>
      <c r="K37" s="124">
        <f>I37-J37</f>
        <v>534100</v>
      </c>
    </row>
    <row r="38" spans="1:12" s="11" customFormat="1" ht="49.5" customHeight="1" outlineLevel="3" x14ac:dyDescent="0.2">
      <c r="A38" s="130" t="s">
        <v>51</v>
      </c>
      <c r="B38" s="104" t="s">
        <v>29</v>
      </c>
      <c r="C38" s="104" t="s">
        <v>28</v>
      </c>
      <c r="D38" s="104" t="s">
        <v>52</v>
      </c>
      <c r="E38" s="104" t="s">
        <v>30</v>
      </c>
      <c r="F38" s="131"/>
      <c r="G38" s="131"/>
      <c r="H38" s="178">
        <f>SUM(H39)</f>
        <v>4796690</v>
      </c>
      <c r="I38" s="201">
        <f>SUM(I39)</f>
        <v>1598800</v>
      </c>
      <c r="J38" s="189">
        <f>SUM(J39)</f>
        <v>0</v>
      </c>
      <c r="K38" s="40">
        <f>SUM(K39)</f>
        <v>1598800</v>
      </c>
    </row>
    <row r="39" spans="1:12" s="12" customFormat="1" ht="60" outlineLevel="5" x14ac:dyDescent="0.2">
      <c r="A39" s="17" t="s">
        <v>49</v>
      </c>
      <c r="B39" s="102" t="s">
        <v>29</v>
      </c>
      <c r="C39" s="102" t="s">
        <v>28</v>
      </c>
      <c r="D39" s="102" t="s">
        <v>52</v>
      </c>
      <c r="E39" s="102" t="s">
        <v>50</v>
      </c>
      <c r="F39" s="66"/>
      <c r="G39" s="66"/>
      <c r="H39" s="177">
        <v>4796690</v>
      </c>
      <c r="I39" s="224">
        <v>1598800</v>
      </c>
      <c r="J39" s="188">
        <v>0</v>
      </c>
      <c r="K39" s="124">
        <f>I39-J39</f>
        <v>1598800</v>
      </c>
    </row>
    <row r="40" spans="1:12" s="11" customFormat="1" ht="96" outlineLevel="3" x14ac:dyDescent="0.2">
      <c r="A40" s="130" t="s">
        <v>207</v>
      </c>
      <c r="B40" s="104" t="s">
        <v>29</v>
      </c>
      <c r="C40" s="104" t="s">
        <v>28</v>
      </c>
      <c r="D40" s="104" t="s">
        <v>229</v>
      </c>
      <c r="E40" s="104" t="s">
        <v>30</v>
      </c>
      <c r="F40" s="131"/>
      <c r="G40" s="131"/>
      <c r="H40" s="178">
        <f>SUM(H41)</f>
        <v>1209140</v>
      </c>
      <c r="I40" s="201">
        <f>SUM(I41)</f>
        <v>453485</v>
      </c>
      <c r="J40" s="189">
        <f>SUM(J41)</f>
        <v>0</v>
      </c>
      <c r="K40" s="40">
        <f>SUM(K41)</f>
        <v>453485</v>
      </c>
    </row>
    <row r="41" spans="1:12" s="12" customFormat="1" ht="60" outlineLevel="5" x14ac:dyDescent="0.2">
      <c r="A41" s="17" t="s">
        <v>49</v>
      </c>
      <c r="B41" s="102" t="s">
        <v>29</v>
      </c>
      <c r="C41" s="102" t="s">
        <v>28</v>
      </c>
      <c r="D41" s="102" t="s">
        <v>229</v>
      </c>
      <c r="E41" s="102" t="s">
        <v>50</v>
      </c>
      <c r="F41" s="66"/>
      <c r="G41" s="66"/>
      <c r="H41" s="177">
        <v>1209140</v>
      </c>
      <c r="I41" s="224">
        <v>453485</v>
      </c>
      <c r="J41" s="188">
        <v>0</v>
      </c>
      <c r="K41" s="124">
        <f>I41-J41</f>
        <v>453485</v>
      </c>
    </row>
    <row r="42" spans="1:12" s="11" customFormat="1" ht="73.5" customHeight="1" outlineLevel="3" x14ac:dyDescent="0.2">
      <c r="A42" s="130" t="s">
        <v>208</v>
      </c>
      <c r="B42" s="104" t="s">
        <v>29</v>
      </c>
      <c r="C42" s="104" t="s">
        <v>28</v>
      </c>
      <c r="D42" s="104" t="s">
        <v>230</v>
      </c>
      <c r="E42" s="104" t="s">
        <v>30</v>
      </c>
      <c r="F42" s="131"/>
      <c r="G42" s="131"/>
      <c r="H42" s="178">
        <f>SUM(H43)</f>
        <v>3726694</v>
      </c>
      <c r="I42" s="201">
        <f>SUM(I43)</f>
        <v>1294200</v>
      </c>
      <c r="J42" s="189">
        <f>SUM(J43)</f>
        <v>0</v>
      </c>
      <c r="K42" s="40">
        <f>SUM(K43)</f>
        <v>1294200</v>
      </c>
    </row>
    <row r="43" spans="1:12" s="12" customFormat="1" ht="60" outlineLevel="5" x14ac:dyDescent="0.2">
      <c r="A43" s="17" t="s">
        <v>49</v>
      </c>
      <c r="B43" s="102" t="s">
        <v>29</v>
      </c>
      <c r="C43" s="102" t="s">
        <v>28</v>
      </c>
      <c r="D43" s="102" t="s">
        <v>230</v>
      </c>
      <c r="E43" s="102" t="s">
        <v>50</v>
      </c>
      <c r="F43" s="66"/>
      <c r="G43" s="66"/>
      <c r="H43" s="177">
        <v>3726694</v>
      </c>
      <c r="I43" s="224">
        <v>1294200</v>
      </c>
      <c r="J43" s="188">
        <v>0</v>
      </c>
      <c r="K43" s="250">
        <f>I43-J43</f>
        <v>1294200</v>
      </c>
    </row>
    <row r="44" spans="1:12" s="11" customFormat="1" ht="84" outlineLevel="3" x14ac:dyDescent="0.2">
      <c r="A44" s="130" t="s">
        <v>260</v>
      </c>
      <c r="B44" s="104">
        <v>148</v>
      </c>
      <c r="C44" s="104" t="s">
        <v>28</v>
      </c>
      <c r="D44" s="104" t="s">
        <v>261</v>
      </c>
      <c r="E44" s="104" t="s">
        <v>30</v>
      </c>
      <c r="F44" s="131"/>
      <c r="G44" s="131"/>
      <c r="H44" s="178">
        <f>SUM(H45:H46)</f>
        <v>123568900</v>
      </c>
      <c r="I44" s="178">
        <f t="shared" ref="I44:J44" si="4">SUM(I45:I46)</f>
        <v>0</v>
      </c>
      <c r="J44" s="178">
        <f t="shared" si="4"/>
        <v>0</v>
      </c>
      <c r="K44" s="264">
        <f t="shared" ref="K44:K45" si="5">I44-J44</f>
        <v>0</v>
      </c>
      <c r="L44" s="11">
        <v>111</v>
      </c>
    </row>
    <row r="45" spans="1:12" s="11" customFormat="1" ht="27" customHeight="1" outlineLevel="3" x14ac:dyDescent="0.2">
      <c r="A45" s="231" t="s">
        <v>49</v>
      </c>
      <c r="B45" s="254">
        <v>148</v>
      </c>
      <c r="C45" s="229" t="s">
        <v>28</v>
      </c>
      <c r="D45" s="254" t="s">
        <v>261</v>
      </c>
      <c r="E45" s="229">
        <v>811</v>
      </c>
      <c r="F45" s="255" t="s">
        <v>264</v>
      </c>
      <c r="G45" s="69" t="s">
        <v>36</v>
      </c>
      <c r="H45" s="262">
        <v>1235700</v>
      </c>
      <c r="I45" s="224">
        <v>0</v>
      </c>
      <c r="J45" s="226">
        <v>0</v>
      </c>
      <c r="K45" s="251">
        <f t="shared" si="5"/>
        <v>0</v>
      </c>
    </row>
    <row r="46" spans="1:12" s="248" customFormat="1" ht="27" customHeight="1" outlineLevel="5" x14ac:dyDescent="0.2">
      <c r="A46" s="231" t="s">
        <v>49</v>
      </c>
      <c r="B46" s="254">
        <v>148</v>
      </c>
      <c r="C46" s="229" t="s">
        <v>28</v>
      </c>
      <c r="D46" s="254" t="s">
        <v>261</v>
      </c>
      <c r="E46" s="229">
        <v>811</v>
      </c>
      <c r="F46" s="255" t="s">
        <v>264</v>
      </c>
      <c r="G46" s="216" t="s">
        <v>37</v>
      </c>
      <c r="H46" s="262">
        <v>122333200</v>
      </c>
      <c r="I46" s="224">
        <v>0</v>
      </c>
      <c r="J46" s="226">
        <v>0</v>
      </c>
      <c r="K46" s="251">
        <f>I46-J46</f>
        <v>0</v>
      </c>
    </row>
    <row r="47" spans="1:12" s="11" customFormat="1" ht="36" outlineLevel="3" x14ac:dyDescent="0.2">
      <c r="A47" s="130" t="s">
        <v>55</v>
      </c>
      <c r="B47" s="104" t="s">
        <v>29</v>
      </c>
      <c r="C47" s="104" t="s">
        <v>28</v>
      </c>
      <c r="D47" s="104" t="s">
        <v>56</v>
      </c>
      <c r="E47" s="104" t="s">
        <v>30</v>
      </c>
      <c r="F47" s="131"/>
      <c r="G47" s="131"/>
      <c r="H47" s="178">
        <f>SUM(H48)</f>
        <v>3014300</v>
      </c>
      <c r="I47" s="201">
        <f>SUM(I48)</f>
        <v>708400</v>
      </c>
      <c r="J47" s="189">
        <f>SUM(J48)</f>
        <v>233770</v>
      </c>
      <c r="K47" s="40">
        <f>SUM(K48)</f>
        <v>474630</v>
      </c>
    </row>
    <row r="48" spans="1:12" s="12" customFormat="1" outlineLevel="5" x14ac:dyDescent="0.2">
      <c r="A48" s="17" t="s">
        <v>31</v>
      </c>
      <c r="B48" s="102" t="s">
        <v>29</v>
      </c>
      <c r="C48" s="102" t="s">
        <v>28</v>
      </c>
      <c r="D48" s="102" t="s">
        <v>56</v>
      </c>
      <c r="E48" s="102" t="s">
        <v>32</v>
      </c>
      <c r="F48" s="66"/>
      <c r="G48" s="66"/>
      <c r="H48" s="177">
        <v>3014300</v>
      </c>
      <c r="I48" s="224">
        <v>708400</v>
      </c>
      <c r="J48" s="226">
        <v>233770</v>
      </c>
      <c r="K48" s="124">
        <f>I48-J48</f>
        <v>474630</v>
      </c>
    </row>
    <row r="49" spans="1:12" s="11" customFormat="1" outlineLevel="3" x14ac:dyDescent="0.2">
      <c r="A49" s="130" t="s">
        <v>57</v>
      </c>
      <c r="B49" s="104" t="s">
        <v>29</v>
      </c>
      <c r="C49" s="104" t="s">
        <v>28</v>
      </c>
      <c r="D49" s="104" t="s">
        <v>58</v>
      </c>
      <c r="E49" s="104" t="s">
        <v>30</v>
      </c>
      <c r="F49" s="131"/>
      <c r="G49" s="131"/>
      <c r="H49" s="178">
        <f>SUM(H50:H51)</f>
        <v>1020100</v>
      </c>
      <c r="I49" s="201">
        <f>SUM(I50:I51)</f>
        <v>340000</v>
      </c>
      <c r="J49" s="189">
        <f>SUM(J50:J51)</f>
        <v>0</v>
      </c>
      <c r="K49" s="40">
        <f>SUM(K50:K51)</f>
        <v>340000</v>
      </c>
    </row>
    <row r="50" spans="1:12" s="12" customFormat="1" outlineLevel="5" x14ac:dyDescent="0.2">
      <c r="A50" s="17" t="s">
        <v>31</v>
      </c>
      <c r="B50" s="102" t="s">
        <v>29</v>
      </c>
      <c r="C50" s="102" t="s">
        <v>28</v>
      </c>
      <c r="D50" s="102" t="s">
        <v>58</v>
      </c>
      <c r="E50" s="102" t="s">
        <v>32</v>
      </c>
      <c r="F50" s="66"/>
      <c r="G50" s="66"/>
      <c r="H50" s="177">
        <v>5100</v>
      </c>
      <c r="I50" s="224">
        <v>1600</v>
      </c>
      <c r="J50" s="226">
        <v>0</v>
      </c>
      <c r="K50" s="124">
        <f t="shared" ref="K50:K51" si="6">I50-J50</f>
        <v>1600</v>
      </c>
    </row>
    <row r="51" spans="1:12" s="12" customFormat="1" ht="36" outlineLevel="5" x14ac:dyDescent="0.2">
      <c r="A51" s="17" t="s">
        <v>59</v>
      </c>
      <c r="B51" s="102" t="s">
        <v>29</v>
      </c>
      <c r="C51" s="102" t="s">
        <v>28</v>
      </c>
      <c r="D51" s="102" t="s">
        <v>58</v>
      </c>
      <c r="E51" s="102" t="s">
        <v>39</v>
      </c>
      <c r="F51" s="66"/>
      <c r="G51" s="66"/>
      <c r="H51" s="177">
        <v>1015000</v>
      </c>
      <c r="I51" s="224">
        <v>338400</v>
      </c>
      <c r="J51" s="226">
        <v>0</v>
      </c>
      <c r="K51" s="124">
        <f t="shared" si="6"/>
        <v>338400</v>
      </c>
    </row>
    <row r="52" spans="1:12" s="11" customFormat="1" ht="25.5" customHeight="1" outlineLevel="3" x14ac:dyDescent="0.2">
      <c r="A52" s="130" t="s">
        <v>60</v>
      </c>
      <c r="B52" s="104" t="s">
        <v>29</v>
      </c>
      <c r="C52" s="104" t="s">
        <v>28</v>
      </c>
      <c r="D52" s="104" t="s">
        <v>61</v>
      </c>
      <c r="E52" s="104" t="s">
        <v>30</v>
      </c>
      <c r="F52" s="131"/>
      <c r="G52" s="131"/>
      <c r="H52" s="178">
        <f>SUM(H53:H62)</f>
        <v>237561500</v>
      </c>
      <c r="I52" s="201">
        <f>SUM(I53:I62)</f>
        <v>85023593</v>
      </c>
      <c r="J52" s="189">
        <f>SUM(J53:J62)</f>
        <v>76534597.620000005</v>
      </c>
      <c r="K52" s="40">
        <f>SUM(K53:K62)</f>
        <v>8488995.3799999971</v>
      </c>
    </row>
    <row r="53" spans="1:12" s="12" customFormat="1" outlineLevel="5" x14ac:dyDescent="0.2">
      <c r="A53" s="17" t="s">
        <v>62</v>
      </c>
      <c r="B53" s="102" t="s">
        <v>29</v>
      </c>
      <c r="C53" s="102" t="s">
        <v>28</v>
      </c>
      <c r="D53" s="102" t="s">
        <v>61</v>
      </c>
      <c r="E53" s="102" t="s">
        <v>63</v>
      </c>
      <c r="F53" s="66"/>
      <c r="G53" s="66"/>
      <c r="H53" s="177">
        <v>166467018</v>
      </c>
      <c r="I53" s="224">
        <v>59639274</v>
      </c>
      <c r="J53" s="226">
        <v>54999735.700000003</v>
      </c>
      <c r="K53" s="124">
        <f t="shared" ref="K53:K62" si="7">I53-J53</f>
        <v>4639538.299999997</v>
      </c>
    </row>
    <row r="54" spans="1:12" s="12" customFormat="1" ht="48" outlineLevel="5" x14ac:dyDescent="0.2">
      <c r="A54" s="17" t="s">
        <v>64</v>
      </c>
      <c r="B54" s="102" t="s">
        <v>29</v>
      </c>
      <c r="C54" s="102" t="s">
        <v>28</v>
      </c>
      <c r="D54" s="102" t="s">
        <v>61</v>
      </c>
      <c r="E54" s="102" t="s">
        <v>65</v>
      </c>
      <c r="F54" s="66"/>
      <c r="G54" s="66"/>
      <c r="H54" s="177">
        <v>50273040</v>
      </c>
      <c r="I54" s="224">
        <v>18010919</v>
      </c>
      <c r="J54" s="226">
        <v>16076518.4</v>
      </c>
      <c r="K54" s="124">
        <f t="shared" si="7"/>
        <v>1934400.5999999996</v>
      </c>
    </row>
    <row r="55" spans="1:12" s="12" customFormat="1" ht="24" customHeight="1" outlineLevel="5" x14ac:dyDescent="0.2">
      <c r="A55" s="17" t="s">
        <v>66</v>
      </c>
      <c r="B55" s="102" t="s">
        <v>29</v>
      </c>
      <c r="C55" s="102" t="s">
        <v>28</v>
      </c>
      <c r="D55" s="102" t="s">
        <v>61</v>
      </c>
      <c r="E55" s="102" t="s">
        <v>67</v>
      </c>
      <c r="F55" s="66"/>
      <c r="G55" s="66"/>
      <c r="H55" s="177">
        <v>2644780</v>
      </c>
      <c r="I55" s="224">
        <v>881600</v>
      </c>
      <c r="J55" s="226">
        <v>464381.88</v>
      </c>
      <c r="K55" s="124">
        <f t="shared" si="7"/>
        <v>417218.12</v>
      </c>
    </row>
    <row r="56" spans="1:12" s="12" customFormat="1" outlineLevel="5" x14ac:dyDescent="0.2">
      <c r="A56" s="17" t="s">
        <v>31</v>
      </c>
      <c r="B56" s="102" t="s">
        <v>29</v>
      </c>
      <c r="C56" s="102" t="s">
        <v>28</v>
      </c>
      <c r="D56" s="102" t="s">
        <v>61</v>
      </c>
      <c r="E56" s="102" t="s">
        <v>32</v>
      </c>
      <c r="F56" s="66"/>
      <c r="G56" s="66"/>
      <c r="H56" s="177">
        <v>6482140</v>
      </c>
      <c r="I56" s="224">
        <v>2160800</v>
      </c>
      <c r="J56" s="226">
        <v>1509677.9</v>
      </c>
      <c r="K56" s="124">
        <f t="shared" si="7"/>
        <v>651122.10000000009</v>
      </c>
    </row>
    <row r="57" spans="1:12" s="12" customFormat="1" outlineLevel="5" x14ac:dyDescent="0.2">
      <c r="A57" s="17" t="s">
        <v>205</v>
      </c>
      <c r="B57" s="102" t="s">
        <v>29</v>
      </c>
      <c r="C57" s="102" t="s">
        <v>28</v>
      </c>
      <c r="D57" s="102" t="s">
        <v>61</v>
      </c>
      <c r="E57" s="102">
        <v>247</v>
      </c>
      <c r="F57" s="66"/>
      <c r="G57" s="66"/>
      <c r="H57" s="177">
        <v>4287322</v>
      </c>
      <c r="I57" s="224">
        <v>1786400</v>
      </c>
      <c r="J57" s="226">
        <v>1547206.1</v>
      </c>
      <c r="K57" s="124">
        <f t="shared" si="7"/>
        <v>239193.89999999991</v>
      </c>
    </row>
    <row r="58" spans="1:12" s="12" customFormat="1" ht="60" outlineLevel="5" x14ac:dyDescent="0.2">
      <c r="A58" s="17" t="s">
        <v>68</v>
      </c>
      <c r="B58" s="102" t="s">
        <v>29</v>
      </c>
      <c r="C58" s="102" t="s">
        <v>28</v>
      </c>
      <c r="D58" s="102" t="s">
        <v>61</v>
      </c>
      <c r="E58" s="102" t="s">
        <v>69</v>
      </c>
      <c r="F58" s="66"/>
      <c r="G58" s="66"/>
      <c r="H58" s="177">
        <v>6823900</v>
      </c>
      <c r="I58" s="224">
        <v>2274800</v>
      </c>
      <c r="J58" s="226">
        <v>1786800</v>
      </c>
      <c r="K58" s="124">
        <f t="shared" si="7"/>
        <v>488000</v>
      </c>
    </row>
    <row r="59" spans="1:12" s="12" customFormat="1" ht="36" outlineLevel="5" x14ac:dyDescent="0.2">
      <c r="A59" s="34" t="s">
        <v>164</v>
      </c>
      <c r="B59" s="106" t="s">
        <v>29</v>
      </c>
      <c r="C59" s="106" t="s">
        <v>28</v>
      </c>
      <c r="D59" s="106" t="s">
        <v>61</v>
      </c>
      <c r="E59" s="106" t="s">
        <v>222</v>
      </c>
      <c r="F59" s="35"/>
      <c r="G59" s="35"/>
      <c r="H59" s="177">
        <v>0</v>
      </c>
      <c r="I59" s="224">
        <v>0</v>
      </c>
      <c r="J59" s="226">
        <v>0</v>
      </c>
      <c r="K59" s="124">
        <f t="shared" si="7"/>
        <v>0</v>
      </c>
      <c r="L59" s="226"/>
    </row>
    <row r="60" spans="1:12" s="12" customFormat="1" ht="24" outlineLevel="5" x14ac:dyDescent="0.2">
      <c r="A60" s="17" t="s">
        <v>70</v>
      </c>
      <c r="B60" s="102" t="s">
        <v>29</v>
      </c>
      <c r="C60" s="102" t="s">
        <v>28</v>
      </c>
      <c r="D60" s="102" t="s">
        <v>61</v>
      </c>
      <c r="E60" s="102" t="s">
        <v>71</v>
      </c>
      <c r="F60" s="66"/>
      <c r="G60" s="66"/>
      <c r="H60" s="177">
        <v>327906</v>
      </c>
      <c r="I60" s="224">
        <v>163900</v>
      </c>
      <c r="J60" s="226">
        <v>141760.64000000001</v>
      </c>
      <c r="K60" s="124">
        <f t="shared" si="7"/>
        <v>22139.359999999986</v>
      </c>
    </row>
    <row r="61" spans="1:12" s="12" customFormat="1" outlineLevel="5" x14ac:dyDescent="0.2">
      <c r="A61" s="17" t="s">
        <v>72</v>
      </c>
      <c r="B61" s="102" t="s">
        <v>29</v>
      </c>
      <c r="C61" s="102" t="s">
        <v>28</v>
      </c>
      <c r="D61" s="102" t="s">
        <v>61</v>
      </c>
      <c r="E61" s="102" t="s">
        <v>73</v>
      </c>
      <c r="F61" s="66"/>
      <c r="G61" s="66"/>
      <c r="H61" s="177">
        <v>189741</v>
      </c>
      <c r="I61" s="224">
        <v>94900</v>
      </c>
      <c r="J61" s="226">
        <v>8517</v>
      </c>
      <c r="K61" s="124">
        <f t="shared" si="7"/>
        <v>86383</v>
      </c>
    </row>
    <row r="62" spans="1:12" s="12" customFormat="1" outlineLevel="5" x14ac:dyDescent="0.2">
      <c r="A62" s="17" t="s">
        <v>74</v>
      </c>
      <c r="B62" s="102" t="s">
        <v>29</v>
      </c>
      <c r="C62" s="102" t="s">
        <v>28</v>
      </c>
      <c r="D62" s="102" t="s">
        <v>61</v>
      </c>
      <c r="E62" s="102">
        <v>853</v>
      </c>
      <c r="F62" s="66"/>
      <c r="G62" s="66"/>
      <c r="H62" s="177">
        <v>65653</v>
      </c>
      <c r="I62" s="224">
        <v>11000</v>
      </c>
      <c r="J62" s="226">
        <v>0</v>
      </c>
      <c r="K62" s="124">
        <f t="shared" si="7"/>
        <v>11000</v>
      </c>
    </row>
    <row r="63" spans="1:12" s="11" customFormat="1" ht="24" outlineLevel="3" x14ac:dyDescent="0.2">
      <c r="A63" s="31" t="s">
        <v>242</v>
      </c>
      <c r="B63" s="105" t="s">
        <v>29</v>
      </c>
      <c r="C63" s="105" t="s">
        <v>28</v>
      </c>
      <c r="D63" s="105" t="s">
        <v>209</v>
      </c>
      <c r="E63" s="105" t="s">
        <v>30</v>
      </c>
      <c r="F63" s="138"/>
      <c r="G63" s="138"/>
      <c r="H63" s="217">
        <f>SUM(H64:H65)</f>
        <v>25000000</v>
      </c>
      <c r="I63" s="217">
        <f>SUM(I64:I65)</f>
        <v>0</v>
      </c>
      <c r="J63" s="217">
        <f t="shared" ref="J63" si="8">SUM(J64:J65)</f>
        <v>0</v>
      </c>
      <c r="K63" s="218">
        <f>SUM(K64:K65)</f>
        <v>0</v>
      </c>
    </row>
    <row r="64" spans="1:12" s="12" customFormat="1" ht="22.5" outlineLevel="5" x14ac:dyDescent="0.2">
      <c r="A64" s="34" t="s">
        <v>31</v>
      </c>
      <c r="B64" s="106" t="s">
        <v>29</v>
      </c>
      <c r="C64" s="106" t="s">
        <v>28</v>
      </c>
      <c r="D64" s="106" t="s">
        <v>243</v>
      </c>
      <c r="E64" s="106" t="s">
        <v>32</v>
      </c>
      <c r="F64" s="216" t="s">
        <v>256</v>
      </c>
      <c r="G64" s="216" t="s">
        <v>37</v>
      </c>
      <c r="H64" s="227">
        <v>24750000</v>
      </c>
      <c r="I64" s="205">
        <v>0</v>
      </c>
      <c r="J64" s="193">
        <v>0</v>
      </c>
      <c r="K64" s="124">
        <f t="shared" ref="K64:K65" si="9">I64-J64</f>
        <v>0</v>
      </c>
    </row>
    <row r="65" spans="1:13" s="12" customFormat="1" ht="22.5" outlineLevel="5" x14ac:dyDescent="0.2">
      <c r="A65" s="34" t="s">
        <v>31</v>
      </c>
      <c r="B65" s="106" t="s">
        <v>29</v>
      </c>
      <c r="C65" s="106" t="s">
        <v>28</v>
      </c>
      <c r="D65" s="106" t="s">
        <v>243</v>
      </c>
      <c r="E65" s="106" t="s">
        <v>32</v>
      </c>
      <c r="F65" s="216" t="s">
        <v>256</v>
      </c>
      <c r="G65" s="69" t="s">
        <v>36</v>
      </c>
      <c r="H65" s="227">
        <v>250000</v>
      </c>
      <c r="I65" s="205">
        <v>0</v>
      </c>
      <c r="J65" s="193">
        <v>0</v>
      </c>
      <c r="K65" s="124">
        <f t="shared" si="9"/>
        <v>0</v>
      </c>
    </row>
    <row r="66" spans="1:13" s="11" customFormat="1" ht="42" customHeight="1" outlineLevel="3" x14ac:dyDescent="0.2">
      <c r="A66" s="130" t="s">
        <v>76</v>
      </c>
      <c r="B66" s="104" t="s">
        <v>29</v>
      </c>
      <c r="C66" s="104" t="s">
        <v>28</v>
      </c>
      <c r="D66" s="104" t="s">
        <v>77</v>
      </c>
      <c r="E66" s="104" t="s">
        <v>30</v>
      </c>
      <c r="F66" s="131"/>
      <c r="G66" s="131"/>
      <c r="H66" s="178">
        <f>SUM(H67)</f>
        <v>763000</v>
      </c>
      <c r="I66" s="201">
        <f>SUM(I67)</f>
        <v>127200</v>
      </c>
      <c r="J66" s="189">
        <f>SUM(J67)</f>
        <v>0</v>
      </c>
      <c r="K66" s="40">
        <f>SUM(K67)</f>
        <v>127200</v>
      </c>
    </row>
    <row r="67" spans="1:13" s="12" customFormat="1" ht="60" outlineLevel="5" x14ac:dyDescent="0.2">
      <c r="A67" s="17" t="s">
        <v>49</v>
      </c>
      <c r="B67" s="102" t="s">
        <v>29</v>
      </c>
      <c r="C67" s="102" t="s">
        <v>28</v>
      </c>
      <c r="D67" s="102" t="s">
        <v>77</v>
      </c>
      <c r="E67" s="102" t="s">
        <v>50</v>
      </c>
      <c r="F67" s="66"/>
      <c r="G67" s="66"/>
      <c r="H67" s="177">
        <v>763000</v>
      </c>
      <c r="I67" s="224">
        <v>127200</v>
      </c>
      <c r="J67" s="188">
        <v>0</v>
      </c>
      <c r="K67" s="124">
        <f>I67-J67</f>
        <v>127200</v>
      </c>
    </row>
    <row r="68" spans="1:13" s="76" customFormat="1" ht="48" outlineLevel="5" x14ac:dyDescent="0.2">
      <c r="A68" s="130" t="s">
        <v>202</v>
      </c>
      <c r="B68" s="104" t="s">
        <v>29</v>
      </c>
      <c r="C68" s="104" t="s">
        <v>28</v>
      </c>
      <c r="D68" s="104" t="s">
        <v>203</v>
      </c>
      <c r="E68" s="104" t="s">
        <v>30</v>
      </c>
      <c r="F68" s="131"/>
      <c r="G68" s="131"/>
      <c r="H68" s="178">
        <f>SUM(H69)</f>
        <v>750000</v>
      </c>
      <c r="I68" s="178">
        <f t="shared" ref="I68:J68" si="10">SUM(I69)</f>
        <v>125000</v>
      </c>
      <c r="J68" s="178">
        <f t="shared" si="10"/>
        <v>24000</v>
      </c>
      <c r="K68" s="40">
        <f>SUM(K69)</f>
        <v>101000</v>
      </c>
      <c r="M68" s="11"/>
    </row>
    <row r="69" spans="1:13" s="76" customFormat="1" ht="60" outlineLevel="5" x14ac:dyDescent="0.2">
      <c r="A69" s="17" t="s">
        <v>49</v>
      </c>
      <c r="B69" s="102" t="s">
        <v>29</v>
      </c>
      <c r="C69" s="102" t="s">
        <v>28</v>
      </c>
      <c r="D69" s="102" t="s">
        <v>203</v>
      </c>
      <c r="E69" s="102">
        <v>244</v>
      </c>
      <c r="F69" s="245"/>
      <c r="G69" s="245"/>
      <c r="H69" s="246">
        <v>750000</v>
      </c>
      <c r="I69" s="244">
        <v>125000</v>
      </c>
      <c r="J69" s="249">
        <v>24000</v>
      </c>
      <c r="K69" s="253">
        <f>I69-J69</f>
        <v>101000</v>
      </c>
      <c r="M69" s="11"/>
    </row>
    <row r="70" spans="1:13" s="12" customFormat="1" ht="66.75" customHeight="1" outlineLevel="5" x14ac:dyDescent="0.2">
      <c r="A70" s="130" t="s">
        <v>262</v>
      </c>
      <c r="B70" s="104">
        <v>148</v>
      </c>
      <c r="C70" s="104" t="s">
        <v>28</v>
      </c>
      <c r="D70" s="104" t="s">
        <v>263</v>
      </c>
      <c r="E70" s="104" t="s">
        <v>30</v>
      </c>
      <c r="F70" s="131"/>
      <c r="G70" s="131"/>
      <c r="H70" s="178">
        <f>SUM(H71:H72)</f>
        <v>403834586</v>
      </c>
      <c r="I70" s="178">
        <f t="shared" ref="I70:J70" si="11">SUM(I71:I72)</f>
        <v>0</v>
      </c>
      <c r="J70" s="178">
        <f t="shared" si="11"/>
        <v>0</v>
      </c>
      <c r="K70" s="247">
        <f>K71+K72</f>
        <v>0</v>
      </c>
    </row>
    <row r="71" spans="1:13" s="263" customFormat="1" ht="27.75" customHeight="1" outlineLevel="5" x14ac:dyDescent="0.2">
      <c r="A71" s="231" t="s">
        <v>49</v>
      </c>
      <c r="B71" s="229" t="s">
        <v>29</v>
      </c>
      <c r="C71" s="229" t="s">
        <v>28</v>
      </c>
      <c r="D71" s="229" t="s">
        <v>263</v>
      </c>
      <c r="E71" s="229">
        <v>811</v>
      </c>
      <c r="F71" s="255" t="s">
        <v>265</v>
      </c>
      <c r="G71" s="69" t="s">
        <v>36</v>
      </c>
      <c r="H71" s="262">
        <v>4038386</v>
      </c>
      <c r="I71" s="224">
        <v>0</v>
      </c>
      <c r="J71" s="226">
        <v>0</v>
      </c>
      <c r="K71" s="247">
        <f t="shared" ref="K71" si="12">I71-J71</f>
        <v>0</v>
      </c>
    </row>
    <row r="72" spans="1:13" s="248" customFormat="1" ht="26.25" customHeight="1" outlineLevel="5" x14ac:dyDescent="0.2">
      <c r="A72" s="231" t="s">
        <v>49</v>
      </c>
      <c r="B72" s="229" t="s">
        <v>29</v>
      </c>
      <c r="C72" s="229" t="s">
        <v>28</v>
      </c>
      <c r="D72" s="229" t="s">
        <v>263</v>
      </c>
      <c r="E72" s="229">
        <v>811</v>
      </c>
      <c r="F72" s="255" t="s">
        <v>265</v>
      </c>
      <c r="G72" s="216" t="s">
        <v>37</v>
      </c>
      <c r="H72" s="262">
        <v>399796200</v>
      </c>
      <c r="I72" s="224">
        <v>0</v>
      </c>
      <c r="J72" s="226">
        <v>0</v>
      </c>
      <c r="K72" s="247">
        <f>I72-J72</f>
        <v>0</v>
      </c>
    </row>
    <row r="73" spans="1:13" s="11" customFormat="1" ht="49.5" customHeight="1" outlineLevel="3" x14ac:dyDescent="0.2">
      <c r="A73" s="130" t="s">
        <v>78</v>
      </c>
      <c r="B73" s="104" t="s">
        <v>29</v>
      </c>
      <c r="C73" s="104" t="s">
        <v>79</v>
      </c>
      <c r="D73" s="104" t="s">
        <v>80</v>
      </c>
      <c r="E73" s="104" t="s">
        <v>30</v>
      </c>
      <c r="F73" s="131"/>
      <c r="G73" s="131"/>
      <c r="H73" s="178">
        <f>SUM(H74:H75)</f>
        <v>169015200</v>
      </c>
      <c r="I73" s="201">
        <f>SUM(I74:I75)</f>
        <v>57838400</v>
      </c>
      <c r="J73" s="189">
        <f>SUM(J74:J75)</f>
        <v>57288483.659999996</v>
      </c>
      <c r="K73" s="40">
        <f>SUM(K74:K75)</f>
        <v>549916.34</v>
      </c>
    </row>
    <row r="74" spans="1:13" s="12" customFormat="1" outlineLevel="5" x14ac:dyDescent="0.2">
      <c r="A74" s="17" t="s">
        <v>31</v>
      </c>
      <c r="B74" s="102" t="s">
        <v>29</v>
      </c>
      <c r="C74" s="102" t="s">
        <v>79</v>
      </c>
      <c r="D74" s="102" t="s">
        <v>80</v>
      </c>
      <c r="E74" s="102" t="s">
        <v>32</v>
      </c>
      <c r="F74" s="66"/>
      <c r="G74" s="66"/>
      <c r="H74" s="177">
        <v>1200000</v>
      </c>
      <c r="I74" s="224">
        <v>400000</v>
      </c>
      <c r="J74" s="226">
        <v>-46217.34</v>
      </c>
      <c r="K74" s="124">
        <f t="shared" ref="K74:K75" si="13">I74-J74</f>
        <v>446217.33999999997</v>
      </c>
    </row>
    <row r="75" spans="1:13" s="12" customFormat="1" ht="36" outlineLevel="5" x14ac:dyDescent="0.2">
      <c r="A75" s="13" t="s">
        <v>38</v>
      </c>
      <c r="B75" s="102" t="s">
        <v>29</v>
      </c>
      <c r="C75" s="102" t="s">
        <v>79</v>
      </c>
      <c r="D75" s="102" t="s">
        <v>80</v>
      </c>
      <c r="E75" s="102" t="s">
        <v>81</v>
      </c>
      <c r="F75" s="66"/>
      <c r="G75" s="66"/>
      <c r="H75" s="223">
        <v>167815200</v>
      </c>
      <c r="I75" s="224">
        <v>57438400</v>
      </c>
      <c r="J75" s="226">
        <v>57334701</v>
      </c>
      <c r="K75" s="124">
        <f t="shared" si="13"/>
        <v>103699</v>
      </c>
    </row>
    <row r="76" spans="1:13" s="11" customFormat="1" ht="60" outlineLevel="3" x14ac:dyDescent="0.2">
      <c r="A76" s="130" t="s">
        <v>82</v>
      </c>
      <c r="B76" s="104" t="s">
        <v>29</v>
      </c>
      <c r="C76" s="104" t="s">
        <v>79</v>
      </c>
      <c r="D76" s="104" t="s">
        <v>83</v>
      </c>
      <c r="E76" s="104" t="s">
        <v>30</v>
      </c>
      <c r="F76" s="131"/>
      <c r="G76" s="131"/>
      <c r="H76" s="178">
        <f>SUM(H77:H77)</f>
        <v>75731500</v>
      </c>
      <c r="I76" s="201">
        <f>SUM(I77:I77)</f>
        <v>5174400</v>
      </c>
      <c r="J76" s="190">
        <f>SUM(J77:J77)</f>
        <v>5174400</v>
      </c>
      <c r="K76" s="15">
        <f>SUM(K77:K77)</f>
        <v>0</v>
      </c>
    </row>
    <row r="77" spans="1:13" s="12" customFormat="1" ht="24" outlineLevel="5" x14ac:dyDescent="0.25">
      <c r="A77" s="17" t="s">
        <v>84</v>
      </c>
      <c r="B77" s="102" t="s">
        <v>29</v>
      </c>
      <c r="C77" s="102" t="s">
        <v>79</v>
      </c>
      <c r="D77" s="102" t="s">
        <v>83</v>
      </c>
      <c r="E77" s="102" t="s">
        <v>85</v>
      </c>
      <c r="F77" s="69" t="s">
        <v>239</v>
      </c>
      <c r="G77" s="69" t="s">
        <v>37</v>
      </c>
      <c r="H77" s="177">
        <v>75731500</v>
      </c>
      <c r="I77" s="200">
        <v>5174400</v>
      </c>
      <c r="J77" s="226">
        <v>5174400</v>
      </c>
      <c r="K77" s="145">
        <f>I77-J77</f>
        <v>0</v>
      </c>
      <c r="L77" s="146"/>
    </row>
    <row r="78" spans="1:13" s="11" customFormat="1" ht="26.25" customHeight="1" outlineLevel="3" x14ac:dyDescent="0.2">
      <c r="A78" s="130" t="s">
        <v>60</v>
      </c>
      <c r="B78" s="104" t="s">
        <v>29</v>
      </c>
      <c r="C78" s="104" t="s">
        <v>87</v>
      </c>
      <c r="D78" s="104" t="s">
        <v>88</v>
      </c>
      <c r="E78" s="104" t="s">
        <v>30</v>
      </c>
      <c r="F78" s="131"/>
      <c r="G78" s="131"/>
      <c r="H78" s="178">
        <f>SUM(H79:H89)</f>
        <v>3605276700</v>
      </c>
      <c r="I78" s="201">
        <f>SUM(I79:I89)</f>
        <v>1202592900</v>
      </c>
      <c r="J78" s="190">
        <f>SUM(J79:J89)</f>
        <v>1193665888.97</v>
      </c>
      <c r="K78" s="15">
        <f>SUM(K79:K89)</f>
        <v>8927011.0299999993</v>
      </c>
    </row>
    <row r="79" spans="1:13" s="12" customFormat="1" outlineLevel="5" x14ac:dyDescent="0.2">
      <c r="A79" s="17" t="s">
        <v>62</v>
      </c>
      <c r="B79" s="102" t="s">
        <v>29</v>
      </c>
      <c r="C79" s="102" t="s">
        <v>87</v>
      </c>
      <c r="D79" s="102" t="s">
        <v>88</v>
      </c>
      <c r="E79" s="102" t="s">
        <v>63</v>
      </c>
      <c r="F79" s="66"/>
      <c r="G79" s="66"/>
      <c r="H79" s="177">
        <v>123340046</v>
      </c>
      <c r="I79" s="200">
        <v>41113200</v>
      </c>
      <c r="J79" s="226">
        <v>38201073.32</v>
      </c>
      <c r="K79" s="124">
        <f t="shared" ref="K79:K104" si="14">I79-J79</f>
        <v>2912126.6799999997</v>
      </c>
    </row>
    <row r="80" spans="1:13" s="12" customFormat="1" ht="24" outlineLevel="5" x14ac:dyDescent="0.2">
      <c r="A80" s="17" t="s">
        <v>89</v>
      </c>
      <c r="B80" s="102" t="s">
        <v>29</v>
      </c>
      <c r="C80" s="102" t="s">
        <v>87</v>
      </c>
      <c r="D80" s="102" t="s">
        <v>88</v>
      </c>
      <c r="E80" s="102">
        <v>112</v>
      </c>
      <c r="F80" s="66"/>
      <c r="G80" s="66"/>
      <c r="H80" s="177">
        <v>0</v>
      </c>
      <c r="I80" s="200">
        <v>0</v>
      </c>
      <c r="J80" s="226">
        <v>0</v>
      </c>
      <c r="K80" s="124">
        <f t="shared" si="14"/>
        <v>0</v>
      </c>
    </row>
    <row r="81" spans="1:13" s="12" customFormat="1" ht="48" outlineLevel="5" x14ac:dyDescent="0.2">
      <c r="A81" s="17" t="s">
        <v>64</v>
      </c>
      <c r="B81" s="102" t="s">
        <v>29</v>
      </c>
      <c r="C81" s="102" t="s">
        <v>87</v>
      </c>
      <c r="D81" s="102" t="s">
        <v>88</v>
      </c>
      <c r="E81" s="102" t="s">
        <v>65</v>
      </c>
      <c r="F81" s="66"/>
      <c r="G81" s="66"/>
      <c r="H81" s="177">
        <v>37248694</v>
      </c>
      <c r="I81" s="200">
        <v>12416400</v>
      </c>
      <c r="J81" s="226">
        <v>11505394.560000001</v>
      </c>
      <c r="K81" s="124">
        <f t="shared" si="14"/>
        <v>911005.43999999948</v>
      </c>
    </row>
    <row r="82" spans="1:13" s="12" customFormat="1" ht="24" customHeight="1" outlineLevel="5" x14ac:dyDescent="0.2">
      <c r="A82" s="17" t="s">
        <v>66</v>
      </c>
      <c r="B82" s="102" t="s">
        <v>29</v>
      </c>
      <c r="C82" s="102" t="s">
        <v>87</v>
      </c>
      <c r="D82" s="102" t="s">
        <v>88</v>
      </c>
      <c r="E82" s="102" t="s">
        <v>67</v>
      </c>
      <c r="F82" s="66"/>
      <c r="G82" s="66"/>
      <c r="H82" s="177">
        <v>465168</v>
      </c>
      <c r="I82" s="200">
        <v>155200</v>
      </c>
      <c r="J82" s="226">
        <v>52970.29</v>
      </c>
      <c r="K82" s="124">
        <f t="shared" si="14"/>
        <v>102229.70999999999</v>
      </c>
    </row>
    <row r="83" spans="1:13" s="12" customFormat="1" outlineLevel="5" x14ac:dyDescent="0.2">
      <c r="A83" s="17" t="s">
        <v>31</v>
      </c>
      <c r="B83" s="102" t="s">
        <v>29</v>
      </c>
      <c r="C83" s="102" t="s">
        <v>87</v>
      </c>
      <c r="D83" s="102" t="s">
        <v>88</v>
      </c>
      <c r="E83" s="102" t="s">
        <v>32</v>
      </c>
      <c r="F83" s="66"/>
      <c r="G83" s="66"/>
      <c r="H83" s="177">
        <v>28443579</v>
      </c>
      <c r="I83" s="200">
        <v>9481200</v>
      </c>
      <c r="J83" s="226">
        <v>4962047.0199999996</v>
      </c>
      <c r="K83" s="124">
        <f t="shared" si="14"/>
        <v>4519152.9800000004</v>
      </c>
    </row>
    <row r="84" spans="1:13" s="12" customFormat="1" outlineLevel="5" x14ac:dyDescent="0.2">
      <c r="A84" s="17" t="s">
        <v>205</v>
      </c>
      <c r="B84" s="102" t="s">
        <v>29</v>
      </c>
      <c r="C84" s="102" t="s">
        <v>87</v>
      </c>
      <c r="D84" s="102" t="s">
        <v>88</v>
      </c>
      <c r="E84" s="102">
        <v>247</v>
      </c>
      <c r="F84" s="66"/>
      <c r="G84" s="66"/>
      <c r="H84" s="177">
        <v>4091253</v>
      </c>
      <c r="I84" s="200">
        <v>1704600</v>
      </c>
      <c r="J84" s="226">
        <v>1317094.78</v>
      </c>
      <c r="K84" s="124">
        <f t="shared" si="14"/>
        <v>387505.22</v>
      </c>
    </row>
    <row r="85" spans="1:13" s="12" customFormat="1" ht="60" outlineLevel="5" x14ac:dyDescent="0.2">
      <c r="A85" s="17" t="s">
        <v>68</v>
      </c>
      <c r="B85" s="102" t="s">
        <v>29</v>
      </c>
      <c r="C85" s="102" t="s">
        <v>87</v>
      </c>
      <c r="D85" s="102" t="s">
        <v>88</v>
      </c>
      <c r="E85" s="102" t="s">
        <v>69</v>
      </c>
      <c r="F85" s="66"/>
      <c r="G85" s="66"/>
      <c r="H85" s="177">
        <v>3410649660</v>
      </c>
      <c r="I85" s="200">
        <v>1137233200</v>
      </c>
      <c r="J85" s="226">
        <v>1137233200</v>
      </c>
      <c r="K85" s="124">
        <f t="shared" si="14"/>
        <v>0</v>
      </c>
    </row>
    <row r="86" spans="1:13" s="12" customFormat="1" ht="24" outlineLevel="5" x14ac:dyDescent="0.2">
      <c r="A86" s="17" t="s">
        <v>53</v>
      </c>
      <c r="B86" s="102" t="s">
        <v>29</v>
      </c>
      <c r="C86" s="102" t="s">
        <v>87</v>
      </c>
      <c r="D86" s="102" t="s">
        <v>88</v>
      </c>
      <c r="E86" s="102" t="s">
        <v>54</v>
      </c>
      <c r="F86" s="66"/>
      <c r="G86" s="66"/>
      <c r="H86" s="177">
        <v>0</v>
      </c>
      <c r="I86" s="200">
        <v>0</v>
      </c>
      <c r="J86" s="226">
        <v>0</v>
      </c>
      <c r="K86" s="124">
        <f t="shared" si="14"/>
        <v>0</v>
      </c>
    </row>
    <row r="87" spans="1:13" s="12" customFormat="1" ht="24" outlineLevel="5" x14ac:dyDescent="0.2">
      <c r="A87" s="17" t="s">
        <v>70</v>
      </c>
      <c r="B87" s="102" t="s">
        <v>29</v>
      </c>
      <c r="C87" s="102" t="s">
        <v>87</v>
      </c>
      <c r="D87" s="102" t="s">
        <v>88</v>
      </c>
      <c r="E87" s="102" t="s">
        <v>71</v>
      </c>
      <c r="F87" s="66"/>
      <c r="G87" s="66"/>
      <c r="H87" s="177">
        <v>923473</v>
      </c>
      <c r="I87" s="200">
        <v>461700</v>
      </c>
      <c r="J87" s="226">
        <v>382935</v>
      </c>
      <c r="K87" s="124">
        <f t="shared" si="14"/>
        <v>78765</v>
      </c>
    </row>
    <row r="88" spans="1:13" s="12" customFormat="1" outlineLevel="5" x14ac:dyDescent="0.2">
      <c r="A88" s="17" t="s">
        <v>72</v>
      </c>
      <c r="B88" s="102" t="s">
        <v>29</v>
      </c>
      <c r="C88" s="102" t="s">
        <v>87</v>
      </c>
      <c r="D88" s="102" t="s">
        <v>88</v>
      </c>
      <c r="E88" s="102" t="s">
        <v>73</v>
      </c>
      <c r="F88" s="66"/>
      <c r="G88" s="66"/>
      <c r="H88" s="177">
        <v>36851</v>
      </c>
      <c r="I88" s="200">
        <v>18400</v>
      </c>
      <c r="J88" s="226">
        <v>11174</v>
      </c>
      <c r="K88" s="124">
        <f t="shared" si="14"/>
        <v>7226</v>
      </c>
    </row>
    <row r="89" spans="1:13" s="12" customFormat="1" outlineLevel="5" x14ac:dyDescent="0.2">
      <c r="A89" s="17" t="s">
        <v>74</v>
      </c>
      <c r="B89" s="102" t="s">
        <v>29</v>
      </c>
      <c r="C89" s="102" t="s">
        <v>87</v>
      </c>
      <c r="D89" s="102" t="s">
        <v>88</v>
      </c>
      <c r="E89" s="102">
        <v>853</v>
      </c>
      <c r="F89" s="66"/>
      <c r="G89" s="66"/>
      <c r="H89" s="177">
        <v>77976</v>
      </c>
      <c r="I89" s="200">
        <v>9000</v>
      </c>
      <c r="J89" s="226">
        <v>0</v>
      </c>
      <c r="K89" s="124">
        <f t="shared" si="14"/>
        <v>9000</v>
      </c>
    </row>
    <row r="90" spans="1:13" s="76" customFormat="1" ht="85.5" customHeight="1" outlineLevel="5" x14ac:dyDescent="0.2">
      <c r="A90" s="31" t="s">
        <v>204</v>
      </c>
      <c r="B90" s="105" t="s">
        <v>29</v>
      </c>
      <c r="C90" s="105" t="s">
        <v>87</v>
      </c>
      <c r="D90" s="105">
        <v>2220681950</v>
      </c>
      <c r="E90" s="105" t="s">
        <v>30</v>
      </c>
      <c r="F90" s="33"/>
      <c r="G90" s="33"/>
      <c r="H90" s="179">
        <f>SUM(H91:H91)</f>
        <v>3025800</v>
      </c>
      <c r="I90" s="202">
        <f>SUM(I91:I91)</f>
        <v>504200</v>
      </c>
      <c r="J90" s="191">
        <f>SUM(J91:J91)</f>
        <v>283753.44</v>
      </c>
      <c r="K90" s="96">
        <f>SUM(K91:K91)</f>
        <v>220446.56</v>
      </c>
      <c r="L90" s="11"/>
      <c r="M90" s="11"/>
    </row>
    <row r="91" spans="1:13" s="12" customFormat="1" outlineLevel="5" x14ac:dyDescent="0.2">
      <c r="A91" s="34" t="s">
        <v>62</v>
      </c>
      <c r="B91" s="106" t="s">
        <v>29</v>
      </c>
      <c r="C91" s="106" t="s">
        <v>87</v>
      </c>
      <c r="D91" s="106">
        <v>2220681950</v>
      </c>
      <c r="E91" s="106">
        <v>631</v>
      </c>
      <c r="F91" s="35"/>
      <c r="G91" s="35"/>
      <c r="H91" s="177">
        <v>3025800</v>
      </c>
      <c r="I91" s="200">
        <v>504200</v>
      </c>
      <c r="J91" s="226">
        <v>283753.44</v>
      </c>
      <c r="K91" s="124">
        <f t="shared" si="14"/>
        <v>220446.56</v>
      </c>
      <c r="L91" s="16"/>
      <c r="M91" s="16"/>
    </row>
    <row r="92" spans="1:13" s="11" customFormat="1" ht="72" customHeight="1" outlineLevel="5" x14ac:dyDescent="0.2">
      <c r="A92" s="14" t="s">
        <v>244</v>
      </c>
      <c r="B92" s="104">
        <v>148</v>
      </c>
      <c r="C92" s="104">
        <v>1003</v>
      </c>
      <c r="D92" s="133" t="s">
        <v>245</v>
      </c>
      <c r="E92" s="104" t="s">
        <v>30</v>
      </c>
      <c r="F92" s="134"/>
      <c r="G92" s="134"/>
      <c r="H92" s="180">
        <f>SUM(H93)</f>
        <v>8806300</v>
      </c>
      <c r="I92" s="203">
        <f>SUM(I93)</f>
        <v>0</v>
      </c>
      <c r="J92" s="192">
        <f>SUM(J93)</f>
        <v>0</v>
      </c>
      <c r="K92" s="37">
        <f>SUM(K93)</f>
        <v>0</v>
      </c>
    </row>
    <row r="93" spans="1:13" s="16" customFormat="1" ht="22.5" outlineLevel="5" x14ac:dyDescent="0.2">
      <c r="A93" s="67" t="s">
        <v>93</v>
      </c>
      <c r="B93" s="106">
        <v>148</v>
      </c>
      <c r="C93" s="106">
        <v>1003</v>
      </c>
      <c r="D93" s="107" t="s">
        <v>245</v>
      </c>
      <c r="E93" s="106">
        <v>322</v>
      </c>
      <c r="F93" s="210" t="s">
        <v>254</v>
      </c>
      <c r="G93" s="69" t="s">
        <v>37</v>
      </c>
      <c r="H93" s="177">
        <v>8806300</v>
      </c>
      <c r="I93" s="200">
        <v>0</v>
      </c>
      <c r="J93" s="188">
        <v>0</v>
      </c>
      <c r="K93" s="124">
        <f>I93-J93</f>
        <v>0</v>
      </c>
    </row>
    <row r="94" spans="1:13" s="11" customFormat="1" ht="36" outlineLevel="3" x14ac:dyDescent="0.2">
      <c r="A94" s="130" t="s">
        <v>90</v>
      </c>
      <c r="B94" s="104" t="s">
        <v>29</v>
      </c>
      <c r="C94" s="104" t="s">
        <v>91</v>
      </c>
      <c r="D94" s="104" t="s">
        <v>92</v>
      </c>
      <c r="E94" s="104" t="s">
        <v>30</v>
      </c>
      <c r="F94" s="131"/>
      <c r="G94" s="131"/>
      <c r="H94" s="178">
        <f>SUM(H95:H96)</f>
        <v>154942300</v>
      </c>
      <c r="I94" s="201">
        <f>SUM(I95:I96)</f>
        <v>0</v>
      </c>
      <c r="J94" s="190">
        <f>SUM(J95:J96)</f>
        <v>0</v>
      </c>
      <c r="K94" s="15">
        <f>SUM(K95:K96)</f>
        <v>0</v>
      </c>
    </row>
    <row r="95" spans="1:13" s="161" customFormat="1" ht="22.5" outlineLevel="5" x14ac:dyDescent="0.2">
      <c r="A95" s="163" t="s">
        <v>93</v>
      </c>
      <c r="B95" s="164" t="s">
        <v>29</v>
      </c>
      <c r="C95" s="164" t="s">
        <v>91</v>
      </c>
      <c r="D95" s="164" t="s">
        <v>92</v>
      </c>
      <c r="E95" s="164" t="s">
        <v>94</v>
      </c>
      <c r="F95" s="166" t="s">
        <v>213</v>
      </c>
      <c r="G95" s="166" t="s">
        <v>37</v>
      </c>
      <c r="H95" s="212">
        <v>0</v>
      </c>
      <c r="I95" s="207">
        <v>0</v>
      </c>
      <c r="J95" s="195">
        <v>0</v>
      </c>
      <c r="K95" s="168">
        <f t="shared" si="14"/>
        <v>0</v>
      </c>
    </row>
    <row r="96" spans="1:13" s="12" customFormat="1" ht="22.5" outlineLevel="5" x14ac:dyDescent="0.2">
      <c r="A96" s="17" t="s">
        <v>93</v>
      </c>
      <c r="B96" s="102" t="s">
        <v>29</v>
      </c>
      <c r="C96" s="102" t="s">
        <v>91</v>
      </c>
      <c r="D96" s="102" t="s">
        <v>92</v>
      </c>
      <c r="E96" s="102" t="s">
        <v>94</v>
      </c>
      <c r="F96" s="69" t="s">
        <v>246</v>
      </c>
      <c r="G96" s="69" t="s">
        <v>37</v>
      </c>
      <c r="H96" s="177">
        <v>154942300</v>
      </c>
      <c r="I96" s="200">
        <v>0</v>
      </c>
      <c r="J96" s="188">
        <v>0</v>
      </c>
      <c r="K96" s="124">
        <f>I96-J96</f>
        <v>0</v>
      </c>
    </row>
    <row r="97" spans="1:13" s="11" customFormat="1" ht="48" outlineLevel="3" x14ac:dyDescent="0.2">
      <c r="A97" s="130" t="s">
        <v>95</v>
      </c>
      <c r="B97" s="104" t="s">
        <v>29</v>
      </c>
      <c r="C97" s="104" t="s">
        <v>91</v>
      </c>
      <c r="D97" s="104" t="s">
        <v>96</v>
      </c>
      <c r="E97" s="104" t="s">
        <v>30</v>
      </c>
      <c r="F97" s="131"/>
      <c r="G97" s="131"/>
      <c r="H97" s="178">
        <f>SUM(H98:H99)</f>
        <v>206780300</v>
      </c>
      <c r="I97" s="201">
        <f>SUM(I98:I99)</f>
        <v>0</v>
      </c>
      <c r="J97" s="190">
        <f>SUM(J98:J99)</f>
        <v>0</v>
      </c>
      <c r="K97" s="15">
        <f>SUM(K98:K99)</f>
        <v>0</v>
      </c>
    </row>
    <row r="98" spans="1:13" s="161" customFormat="1" ht="22.5" outlineLevel="5" x14ac:dyDescent="0.2">
      <c r="A98" s="215" t="s">
        <v>93</v>
      </c>
      <c r="B98" s="164" t="s">
        <v>29</v>
      </c>
      <c r="C98" s="164" t="s">
        <v>91</v>
      </c>
      <c r="D98" s="164" t="s">
        <v>96</v>
      </c>
      <c r="E98" s="164" t="s">
        <v>94</v>
      </c>
      <c r="F98" s="166" t="s">
        <v>214</v>
      </c>
      <c r="G98" s="166" t="s">
        <v>37</v>
      </c>
      <c r="H98" s="212">
        <v>0</v>
      </c>
      <c r="I98" s="207">
        <v>0</v>
      </c>
      <c r="J98" s="195">
        <v>0</v>
      </c>
      <c r="K98" s="168">
        <f t="shared" si="14"/>
        <v>0</v>
      </c>
    </row>
    <row r="99" spans="1:13" s="12" customFormat="1" ht="22.5" outlineLevel="5" x14ac:dyDescent="0.2">
      <c r="A99" s="68" t="s">
        <v>93</v>
      </c>
      <c r="B99" s="102" t="s">
        <v>29</v>
      </c>
      <c r="C99" s="102" t="s">
        <v>91</v>
      </c>
      <c r="D99" s="102" t="s">
        <v>96</v>
      </c>
      <c r="E99" s="102" t="s">
        <v>94</v>
      </c>
      <c r="F99" s="69" t="s">
        <v>247</v>
      </c>
      <c r="G99" s="69" t="s">
        <v>37</v>
      </c>
      <c r="H99" s="177">
        <v>206780300</v>
      </c>
      <c r="I99" s="200">
        <v>0</v>
      </c>
      <c r="J99" s="188">
        <v>0</v>
      </c>
      <c r="K99" s="124">
        <f>I99-J99</f>
        <v>0</v>
      </c>
    </row>
    <row r="100" spans="1:13" s="11" customFormat="1" ht="24" outlineLevel="3" x14ac:dyDescent="0.2">
      <c r="A100" s="136" t="s">
        <v>97</v>
      </c>
      <c r="B100" s="104" t="s">
        <v>29</v>
      </c>
      <c r="C100" s="104" t="s">
        <v>91</v>
      </c>
      <c r="D100" s="104" t="s">
        <v>98</v>
      </c>
      <c r="E100" s="104" t="s">
        <v>30</v>
      </c>
      <c r="F100" s="131"/>
      <c r="G100" s="131"/>
      <c r="H100" s="178">
        <f>SUM(H101)</f>
        <v>264942300</v>
      </c>
      <c r="I100" s="201">
        <f>SUM(I101)</f>
        <v>22078500</v>
      </c>
      <c r="J100" s="189">
        <f>SUM(J101)</f>
        <v>22078500</v>
      </c>
      <c r="K100" s="40">
        <f>SUM(K101)</f>
        <v>0</v>
      </c>
      <c r="M100" s="36"/>
    </row>
    <row r="101" spans="1:13" s="12" customFormat="1" outlineLevel="5" x14ac:dyDescent="0.2">
      <c r="A101" s="17" t="s">
        <v>93</v>
      </c>
      <c r="B101" s="102" t="s">
        <v>29</v>
      </c>
      <c r="C101" s="102" t="s">
        <v>91</v>
      </c>
      <c r="D101" s="102" t="s">
        <v>98</v>
      </c>
      <c r="E101" s="102" t="s">
        <v>94</v>
      </c>
      <c r="F101" s="66"/>
      <c r="G101" s="66"/>
      <c r="H101" s="177">
        <v>264942300</v>
      </c>
      <c r="I101" s="200">
        <v>22078500</v>
      </c>
      <c r="J101" s="226">
        <v>22078500</v>
      </c>
      <c r="K101" s="124">
        <f t="shared" si="14"/>
        <v>0</v>
      </c>
    </row>
    <row r="102" spans="1:13" s="11" customFormat="1" ht="36" outlineLevel="3" x14ac:dyDescent="0.2">
      <c r="A102" s="130" t="s">
        <v>99</v>
      </c>
      <c r="B102" s="104" t="s">
        <v>29</v>
      </c>
      <c r="C102" s="104" t="s">
        <v>91</v>
      </c>
      <c r="D102" s="104">
        <v>2210252520</v>
      </c>
      <c r="E102" s="104" t="s">
        <v>30</v>
      </c>
      <c r="F102" s="131"/>
      <c r="G102" s="131"/>
      <c r="H102" s="178">
        <f>SUM(H103:H104)</f>
        <v>42079</v>
      </c>
      <c r="I102" s="201">
        <f>SUM(I103:I104)</f>
        <v>42079</v>
      </c>
      <c r="J102" s="189">
        <f>SUM(J103:J104)</f>
        <v>31433</v>
      </c>
      <c r="K102" s="40">
        <f>SUM(K103:K104)</f>
        <v>10646</v>
      </c>
    </row>
    <row r="103" spans="1:13" s="12" customFormat="1" outlineLevel="5" x14ac:dyDescent="0.2">
      <c r="A103" s="17" t="s">
        <v>31</v>
      </c>
      <c r="B103" s="102" t="s">
        <v>29</v>
      </c>
      <c r="C103" s="102" t="s">
        <v>91</v>
      </c>
      <c r="D103" s="102">
        <v>2210252520</v>
      </c>
      <c r="E103" s="102" t="s">
        <v>32</v>
      </c>
      <c r="F103" s="66"/>
      <c r="G103" s="66"/>
      <c r="H103" s="177">
        <v>304</v>
      </c>
      <c r="I103" s="200">
        <v>304</v>
      </c>
      <c r="J103" s="188">
        <v>0</v>
      </c>
      <c r="K103" s="124">
        <f t="shared" si="14"/>
        <v>304</v>
      </c>
    </row>
    <row r="104" spans="1:13" s="12" customFormat="1" ht="36" outlineLevel="5" x14ac:dyDescent="0.2">
      <c r="A104" s="13" t="s">
        <v>38</v>
      </c>
      <c r="B104" s="102" t="s">
        <v>29</v>
      </c>
      <c r="C104" s="102" t="s">
        <v>91</v>
      </c>
      <c r="D104" s="102">
        <v>2210252520</v>
      </c>
      <c r="E104" s="102">
        <v>321</v>
      </c>
      <c r="F104" s="66"/>
      <c r="G104" s="66"/>
      <c r="H104" s="177">
        <v>41775</v>
      </c>
      <c r="I104" s="200">
        <v>41775</v>
      </c>
      <c r="J104" s="226">
        <v>31433</v>
      </c>
      <c r="K104" s="124">
        <f t="shared" si="14"/>
        <v>10342</v>
      </c>
      <c r="L104" s="62"/>
    </row>
    <row r="105" spans="1:13" s="11" customFormat="1" ht="51" customHeight="1" outlineLevel="3" x14ac:dyDescent="0.2">
      <c r="A105" s="130" t="s">
        <v>100</v>
      </c>
      <c r="B105" s="104" t="s">
        <v>29</v>
      </c>
      <c r="C105" s="104" t="s">
        <v>91</v>
      </c>
      <c r="D105" s="104" t="s">
        <v>101</v>
      </c>
      <c r="E105" s="104" t="s">
        <v>30</v>
      </c>
      <c r="F105" s="131"/>
      <c r="G105" s="131"/>
      <c r="H105" s="178">
        <f>SUM(H106:H107)</f>
        <v>14777700</v>
      </c>
      <c r="I105" s="201">
        <f>SUM(I106:I107)</f>
        <v>6425752</v>
      </c>
      <c r="J105" s="189">
        <f>SUM(J106:J107)</f>
        <v>3832473.04</v>
      </c>
      <c r="K105" s="40">
        <f>SUM(K106:K107)</f>
        <v>2593278.96</v>
      </c>
    </row>
    <row r="106" spans="1:13" s="12" customFormat="1" outlineLevel="5" x14ac:dyDescent="0.2">
      <c r="A106" s="17" t="s">
        <v>31</v>
      </c>
      <c r="B106" s="102" t="s">
        <v>29</v>
      </c>
      <c r="C106" s="102" t="s">
        <v>91</v>
      </c>
      <c r="D106" s="102" t="s">
        <v>101</v>
      </c>
      <c r="E106" s="102" t="s">
        <v>32</v>
      </c>
      <c r="F106" s="66"/>
      <c r="G106" s="66"/>
      <c r="H106" s="177">
        <v>163700</v>
      </c>
      <c r="I106" s="200">
        <v>54484</v>
      </c>
      <c r="J106" s="226">
        <v>20473.04</v>
      </c>
      <c r="K106" s="124">
        <f t="shared" ref="K106:K139" si="15">I106-J106</f>
        <v>34010.959999999999</v>
      </c>
    </row>
    <row r="107" spans="1:13" s="12" customFormat="1" ht="36" outlineLevel="5" x14ac:dyDescent="0.2">
      <c r="A107" s="13" t="s">
        <v>38</v>
      </c>
      <c r="B107" s="102" t="s">
        <v>29</v>
      </c>
      <c r="C107" s="102" t="s">
        <v>91</v>
      </c>
      <c r="D107" s="102" t="s">
        <v>101</v>
      </c>
      <c r="E107" s="102" t="s">
        <v>81</v>
      </c>
      <c r="F107" s="66"/>
      <c r="G107" s="66"/>
      <c r="H107" s="223">
        <v>14614000</v>
      </c>
      <c r="I107" s="224">
        <v>6371268</v>
      </c>
      <c r="J107" s="226">
        <v>3812000</v>
      </c>
      <c r="K107" s="124">
        <f t="shared" si="15"/>
        <v>2559268</v>
      </c>
    </row>
    <row r="108" spans="1:13" s="11" customFormat="1" ht="60" outlineLevel="3" x14ac:dyDescent="0.2">
      <c r="A108" s="130" t="s">
        <v>102</v>
      </c>
      <c r="B108" s="104" t="s">
        <v>29</v>
      </c>
      <c r="C108" s="104" t="s">
        <v>91</v>
      </c>
      <c r="D108" s="104" t="s">
        <v>103</v>
      </c>
      <c r="E108" s="104" t="s">
        <v>30</v>
      </c>
      <c r="F108" s="131"/>
      <c r="G108" s="131"/>
      <c r="H108" s="178">
        <f>SUM(H109:H110)</f>
        <v>4015600</v>
      </c>
      <c r="I108" s="201">
        <f>SUM(I109:I110)</f>
        <v>1338468</v>
      </c>
      <c r="J108" s="189">
        <f>SUM(J109:J110)</f>
        <v>1280799.2</v>
      </c>
      <c r="K108" s="40">
        <f>SUM(K109:K110)</f>
        <v>57668.800000000003</v>
      </c>
    </row>
    <row r="109" spans="1:13" s="12" customFormat="1" outlineLevel="5" x14ac:dyDescent="0.2">
      <c r="A109" s="17" t="s">
        <v>31</v>
      </c>
      <c r="B109" s="102" t="s">
        <v>29</v>
      </c>
      <c r="C109" s="102" t="s">
        <v>91</v>
      </c>
      <c r="D109" s="102" t="s">
        <v>103</v>
      </c>
      <c r="E109" s="102" t="s">
        <v>32</v>
      </c>
      <c r="F109" s="66"/>
      <c r="G109" s="66"/>
      <c r="H109" s="177">
        <v>55600</v>
      </c>
      <c r="I109" s="200">
        <v>18468</v>
      </c>
      <c r="J109" s="226">
        <v>10799.2</v>
      </c>
      <c r="K109" s="124">
        <f t="shared" si="15"/>
        <v>7668.7999999999993</v>
      </c>
    </row>
    <row r="110" spans="1:13" s="12" customFormat="1" ht="36" outlineLevel="5" x14ac:dyDescent="0.2">
      <c r="A110" s="13" t="s">
        <v>38</v>
      </c>
      <c r="B110" s="102" t="s">
        <v>29</v>
      </c>
      <c r="C110" s="102" t="s">
        <v>91</v>
      </c>
      <c r="D110" s="102" t="s">
        <v>103</v>
      </c>
      <c r="E110" s="102" t="s">
        <v>81</v>
      </c>
      <c r="F110" s="66"/>
      <c r="G110" s="66"/>
      <c r="H110" s="223">
        <v>3960000</v>
      </c>
      <c r="I110" s="224">
        <v>1320000</v>
      </c>
      <c r="J110" s="226">
        <v>1270000</v>
      </c>
      <c r="K110" s="124">
        <f t="shared" si="15"/>
        <v>50000</v>
      </c>
    </row>
    <row r="111" spans="1:13" s="11" customFormat="1" ht="24" outlineLevel="3" x14ac:dyDescent="0.2">
      <c r="A111" s="130" t="s">
        <v>104</v>
      </c>
      <c r="B111" s="104" t="s">
        <v>29</v>
      </c>
      <c r="C111" s="104" t="s">
        <v>91</v>
      </c>
      <c r="D111" s="104" t="s">
        <v>105</v>
      </c>
      <c r="E111" s="104" t="s">
        <v>30</v>
      </c>
      <c r="F111" s="131"/>
      <c r="G111" s="131"/>
      <c r="H111" s="178">
        <f>SUM(H112:H115)</f>
        <v>606497000</v>
      </c>
      <c r="I111" s="201">
        <f>SUM(I112:I115)</f>
        <v>209682934</v>
      </c>
      <c r="J111" s="189">
        <f>SUM(J112:J115)</f>
        <v>186747535.40000001</v>
      </c>
      <c r="K111" s="40">
        <f>SUM(K112:K115)</f>
        <v>22935398.599999998</v>
      </c>
    </row>
    <row r="112" spans="1:13" s="12" customFormat="1" ht="36" outlineLevel="5" x14ac:dyDescent="0.2">
      <c r="A112" s="13" t="s">
        <v>38</v>
      </c>
      <c r="B112" s="102" t="s">
        <v>29</v>
      </c>
      <c r="C112" s="102" t="s">
        <v>91</v>
      </c>
      <c r="D112" s="102" t="s">
        <v>105</v>
      </c>
      <c r="E112" s="102">
        <v>321</v>
      </c>
      <c r="F112" s="69"/>
      <c r="G112" s="69"/>
      <c r="H112" s="177">
        <v>0</v>
      </c>
      <c r="I112" s="200">
        <v>0</v>
      </c>
      <c r="J112" s="226">
        <v>-5987.87</v>
      </c>
      <c r="K112" s="124">
        <f>I112-J112</f>
        <v>5987.87</v>
      </c>
      <c r="M112" s="16"/>
    </row>
    <row r="113" spans="1:13" s="12" customFormat="1" ht="36" hidden="1" customHeight="1" outlineLevel="5" x14ac:dyDescent="0.2">
      <c r="A113" s="228" t="s">
        <v>38</v>
      </c>
      <c r="B113" s="229" t="s">
        <v>29</v>
      </c>
      <c r="C113" s="229" t="s">
        <v>91</v>
      </c>
      <c r="D113" s="229" t="s">
        <v>105</v>
      </c>
      <c r="E113" s="229">
        <v>313</v>
      </c>
      <c r="F113" s="230" t="s">
        <v>216</v>
      </c>
      <c r="G113" s="230" t="s">
        <v>37</v>
      </c>
      <c r="H113" s="223">
        <v>0</v>
      </c>
      <c r="I113" s="224">
        <v>0</v>
      </c>
      <c r="J113" s="226">
        <v>0</v>
      </c>
      <c r="K113" s="124">
        <f t="shared" si="15"/>
        <v>0</v>
      </c>
      <c r="M113" s="16"/>
    </row>
    <row r="114" spans="1:13" s="12" customFormat="1" ht="22.5" outlineLevel="5" x14ac:dyDescent="0.2">
      <c r="A114" s="231" t="s">
        <v>31</v>
      </c>
      <c r="B114" s="229" t="s">
        <v>29</v>
      </c>
      <c r="C114" s="229" t="s">
        <v>91</v>
      </c>
      <c r="D114" s="229" t="s">
        <v>105</v>
      </c>
      <c r="E114" s="229" t="s">
        <v>32</v>
      </c>
      <c r="F114" s="230" t="s">
        <v>248</v>
      </c>
      <c r="G114" s="230" t="s">
        <v>37</v>
      </c>
      <c r="H114" s="223">
        <v>8515000</v>
      </c>
      <c r="I114" s="224">
        <v>1904045</v>
      </c>
      <c r="J114" s="226">
        <v>1401027.68</v>
      </c>
      <c r="K114" s="124">
        <f t="shared" si="15"/>
        <v>503017.32000000007</v>
      </c>
    </row>
    <row r="115" spans="1:13" s="12" customFormat="1" ht="36" outlineLevel="5" x14ac:dyDescent="0.2">
      <c r="A115" s="228" t="s">
        <v>38</v>
      </c>
      <c r="B115" s="229" t="s">
        <v>29</v>
      </c>
      <c r="C115" s="229" t="s">
        <v>91</v>
      </c>
      <c r="D115" s="229" t="s">
        <v>105</v>
      </c>
      <c r="E115" s="229" t="s">
        <v>39</v>
      </c>
      <c r="F115" s="230" t="s">
        <v>248</v>
      </c>
      <c r="G115" s="230" t="s">
        <v>37</v>
      </c>
      <c r="H115" s="223">
        <v>597982000</v>
      </c>
      <c r="I115" s="224">
        <v>207778889</v>
      </c>
      <c r="J115" s="226">
        <v>185352495.59</v>
      </c>
      <c r="K115" s="124">
        <f t="shared" si="15"/>
        <v>22426393.409999996</v>
      </c>
    </row>
    <row r="116" spans="1:13" s="11" customFormat="1" ht="24" outlineLevel="3" x14ac:dyDescent="0.2">
      <c r="A116" s="130" t="s">
        <v>106</v>
      </c>
      <c r="B116" s="104" t="s">
        <v>29</v>
      </c>
      <c r="C116" s="104" t="s">
        <v>91</v>
      </c>
      <c r="D116" s="104" t="s">
        <v>107</v>
      </c>
      <c r="E116" s="104" t="s">
        <v>30</v>
      </c>
      <c r="F116" s="131"/>
      <c r="G116" s="131"/>
      <c r="H116" s="178">
        <f>SUM(H117:H118)</f>
        <v>457577400</v>
      </c>
      <c r="I116" s="201">
        <f>SUM(I117:I118)</f>
        <v>152525702</v>
      </c>
      <c r="J116" s="189">
        <f>SUM(J117:J118)</f>
        <v>144183688.96000001</v>
      </c>
      <c r="K116" s="40">
        <f>SUM(K117:K118)</f>
        <v>8342013.0400000028</v>
      </c>
    </row>
    <row r="117" spans="1:13" s="12" customFormat="1" outlineLevel="5" x14ac:dyDescent="0.2">
      <c r="A117" s="17" t="s">
        <v>31</v>
      </c>
      <c r="B117" s="102" t="s">
        <v>29</v>
      </c>
      <c r="C117" s="102" t="s">
        <v>91</v>
      </c>
      <c r="D117" s="102" t="s">
        <v>107</v>
      </c>
      <c r="E117" s="102" t="s">
        <v>32</v>
      </c>
      <c r="F117" s="66"/>
      <c r="G117" s="66"/>
      <c r="H117" s="177">
        <v>6334190</v>
      </c>
      <c r="I117" s="200">
        <v>2111300</v>
      </c>
      <c r="J117" s="226">
        <v>1417913.02</v>
      </c>
      <c r="K117" s="124">
        <f t="shared" si="15"/>
        <v>693386.98</v>
      </c>
    </row>
    <row r="118" spans="1:13" s="12" customFormat="1" ht="36" outlineLevel="5" x14ac:dyDescent="0.2">
      <c r="A118" s="13" t="s">
        <v>38</v>
      </c>
      <c r="B118" s="102" t="s">
        <v>29</v>
      </c>
      <c r="C118" s="102" t="s">
        <v>91</v>
      </c>
      <c r="D118" s="102" t="s">
        <v>107</v>
      </c>
      <c r="E118" s="102" t="s">
        <v>81</v>
      </c>
      <c r="F118" s="66"/>
      <c r="G118" s="66"/>
      <c r="H118" s="223">
        <v>451243210</v>
      </c>
      <c r="I118" s="224">
        <v>150414402</v>
      </c>
      <c r="J118" s="226">
        <v>142765775.94</v>
      </c>
      <c r="K118" s="124">
        <f t="shared" si="15"/>
        <v>7648626.0600000024</v>
      </c>
    </row>
    <row r="119" spans="1:13" s="11" customFormat="1" ht="48" outlineLevel="3" x14ac:dyDescent="0.2">
      <c r="A119" s="130" t="s">
        <v>108</v>
      </c>
      <c r="B119" s="104" t="s">
        <v>29</v>
      </c>
      <c r="C119" s="104" t="s">
        <v>91</v>
      </c>
      <c r="D119" s="104" t="s">
        <v>109</v>
      </c>
      <c r="E119" s="104" t="s">
        <v>30</v>
      </c>
      <c r="F119" s="131"/>
      <c r="G119" s="131"/>
      <c r="H119" s="178">
        <f>SUM(H120:H121)</f>
        <v>81744500</v>
      </c>
      <c r="I119" s="201">
        <f>SUM(I120:I121)</f>
        <v>27248082</v>
      </c>
      <c r="J119" s="189">
        <f>SUM(J120:J121)</f>
        <v>26253352.510000002</v>
      </c>
      <c r="K119" s="40">
        <f>SUM(K120:K121)</f>
        <v>994729.49</v>
      </c>
    </row>
    <row r="120" spans="1:13" s="12" customFormat="1" outlineLevel="5" x14ac:dyDescent="0.2">
      <c r="A120" s="17" t="s">
        <v>31</v>
      </c>
      <c r="B120" s="102" t="s">
        <v>29</v>
      </c>
      <c r="C120" s="102" t="s">
        <v>91</v>
      </c>
      <c r="D120" s="102" t="s">
        <v>109</v>
      </c>
      <c r="E120" s="102" t="s">
        <v>32</v>
      </c>
      <c r="F120" s="66"/>
      <c r="G120" s="66"/>
      <c r="H120" s="177">
        <v>1131580</v>
      </c>
      <c r="I120" s="200">
        <v>377196</v>
      </c>
      <c r="J120" s="226">
        <v>293682.51</v>
      </c>
      <c r="K120" s="124">
        <f t="shared" si="15"/>
        <v>83513.489999999991</v>
      </c>
    </row>
    <row r="121" spans="1:13" s="12" customFormat="1" ht="36" outlineLevel="5" x14ac:dyDescent="0.2">
      <c r="A121" s="13" t="s">
        <v>38</v>
      </c>
      <c r="B121" s="102" t="s">
        <v>29</v>
      </c>
      <c r="C121" s="102" t="s">
        <v>91</v>
      </c>
      <c r="D121" s="102" t="s">
        <v>109</v>
      </c>
      <c r="E121" s="102" t="s">
        <v>81</v>
      </c>
      <c r="F121" s="66"/>
      <c r="G121" s="66"/>
      <c r="H121" s="223">
        <v>80612920</v>
      </c>
      <c r="I121" s="224">
        <v>26870886</v>
      </c>
      <c r="J121" s="226">
        <v>25959670</v>
      </c>
      <c r="K121" s="124">
        <f t="shared" si="15"/>
        <v>911216</v>
      </c>
    </row>
    <row r="122" spans="1:13" s="11" customFormat="1" ht="24" outlineLevel="3" x14ac:dyDescent="0.2">
      <c r="A122" s="130" t="s">
        <v>110</v>
      </c>
      <c r="B122" s="104" t="s">
        <v>29</v>
      </c>
      <c r="C122" s="104" t="s">
        <v>91</v>
      </c>
      <c r="D122" s="104" t="s">
        <v>111</v>
      </c>
      <c r="E122" s="104" t="s">
        <v>30</v>
      </c>
      <c r="F122" s="131"/>
      <c r="G122" s="131"/>
      <c r="H122" s="178">
        <f>SUM(H123:H124)</f>
        <v>34188600</v>
      </c>
      <c r="I122" s="201">
        <f>SUM(I123:I124)</f>
        <v>11396100</v>
      </c>
      <c r="J122" s="189">
        <f>SUM(J123:J124)</f>
        <v>9479710.3499999996</v>
      </c>
      <c r="K122" s="40">
        <f>SUM(K123:K124)</f>
        <v>1916389.6500000008</v>
      </c>
    </row>
    <row r="123" spans="1:13" s="12" customFormat="1" outlineLevel="5" x14ac:dyDescent="0.2">
      <c r="A123" s="17" t="s">
        <v>31</v>
      </c>
      <c r="B123" s="102" t="s">
        <v>29</v>
      </c>
      <c r="C123" s="102" t="s">
        <v>91</v>
      </c>
      <c r="D123" s="102" t="s">
        <v>111</v>
      </c>
      <c r="E123" s="102" t="s">
        <v>32</v>
      </c>
      <c r="F123" s="66"/>
      <c r="G123" s="66"/>
      <c r="H123" s="177">
        <v>473270</v>
      </c>
      <c r="I123" s="200">
        <v>157678</v>
      </c>
      <c r="J123" s="226">
        <v>118571.65</v>
      </c>
      <c r="K123" s="124">
        <f t="shared" si="15"/>
        <v>39106.350000000006</v>
      </c>
    </row>
    <row r="124" spans="1:13" s="12" customFormat="1" ht="36" outlineLevel="5" x14ac:dyDescent="0.2">
      <c r="A124" s="13" t="s">
        <v>38</v>
      </c>
      <c r="B124" s="102" t="s">
        <v>29</v>
      </c>
      <c r="C124" s="102" t="s">
        <v>91</v>
      </c>
      <c r="D124" s="102" t="s">
        <v>111</v>
      </c>
      <c r="E124" s="102" t="s">
        <v>81</v>
      </c>
      <c r="F124" s="66"/>
      <c r="G124" s="66"/>
      <c r="H124" s="223">
        <v>33715330</v>
      </c>
      <c r="I124" s="224">
        <v>11238422</v>
      </c>
      <c r="J124" s="226">
        <v>9361138.6999999993</v>
      </c>
      <c r="K124" s="124">
        <f t="shared" si="15"/>
        <v>1877283.3000000007</v>
      </c>
      <c r="L124" s="62"/>
      <c r="M124" s="16"/>
    </row>
    <row r="125" spans="1:13" s="11" customFormat="1" ht="36" outlineLevel="3" x14ac:dyDescent="0.2">
      <c r="A125" s="130" t="s">
        <v>112</v>
      </c>
      <c r="B125" s="104" t="s">
        <v>29</v>
      </c>
      <c r="C125" s="104" t="s">
        <v>91</v>
      </c>
      <c r="D125" s="104" t="s">
        <v>113</v>
      </c>
      <c r="E125" s="104" t="s">
        <v>30</v>
      </c>
      <c r="F125" s="131"/>
      <c r="G125" s="131"/>
      <c r="H125" s="178">
        <f>SUM(H126:H127)</f>
        <v>292950100</v>
      </c>
      <c r="I125" s="201">
        <f>SUM(I126:I127)</f>
        <v>85548199</v>
      </c>
      <c r="J125" s="189">
        <f>SUM(J126:J127)</f>
        <v>66951220.559999995</v>
      </c>
      <c r="K125" s="40">
        <f>SUM(K126:K127)</f>
        <v>18596978.440000005</v>
      </c>
    </row>
    <row r="126" spans="1:13" s="12" customFormat="1" outlineLevel="5" x14ac:dyDescent="0.2">
      <c r="A126" s="17" t="s">
        <v>31</v>
      </c>
      <c r="B126" s="102" t="s">
        <v>29</v>
      </c>
      <c r="C126" s="102" t="s">
        <v>91</v>
      </c>
      <c r="D126" s="102" t="s">
        <v>113</v>
      </c>
      <c r="E126" s="102" t="s">
        <v>32</v>
      </c>
      <c r="F126" s="66"/>
      <c r="G126" s="66"/>
      <c r="H126" s="177">
        <v>4113000</v>
      </c>
      <c r="I126" s="200">
        <v>1221599</v>
      </c>
      <c r="J126" s="226">
        <v>573260.65</v>
      </c>
      <c r="K126" s="124">
        <f t="shared" si="15"/>
        <v>648338.35</v>
      </c>
    </row>
    <row r="127" spans="1:13" s="12" customFormat="1" ht="36" outlineLevel="5" x14ac:dyDescent="0.2">
      <c r="A127" s="13" t="s">
        <v>38</v>
      </c>
      <c r="B127" s="102" t="s">
        <v>29</v>
      </c>
      <c r="C127" s="102" t="s">
        <v>91</v>
      </c>
      <c r="D127" s="102" t="s">
        <v>113</v>
      </c>
      <c r="E127" s="102" t="s">
        <v>39</v>
      </c>
      <c r="F127" s="66"/>
      <c r="G127" s="66"/>
      <c r="H127" s="177">
        <v>288837100</v>
      </c>
      <c r="I127" s="200">
        <v>84326600</v>
      </c>
      <c r="J127" s="226">
        <v>66377959.909999996</v>
      </c>
      <c r="K127" s="124">
        <f t="shared" si="15"/>
        <v>17948640.090000004</v>
      </c>
    </row>
    <row r="128" spans="1:13" s="11" customFormat="1" ht="60" outlineLevel="3" x14ac:dyDescent="0.2">
      <c r="A128" s="130" t="s">
        <v>114</v>
      </c>
      <c r="B128" s="104" t="s">
        <v>29</v>
      </c>
      <c r="C128" s="104" t="s">
        <v>91</v>
      </c>
      <c r="D128" s="104" t="s">
        <v>115</v>
      </c>
      <c r="E128" s="104" t="s">
        <v>30</v>
      </c>
      <c r="F128" s="131"/>
      <c r="G128" s="131"/>
      <c r="H128" s="178">
        <f>SUM(H129:H130)</f>
        <v>26872300</v>
      </c>
      <c r="I128" s="201">
        <f>SUM(I129:I130)</f>
        <v>8259052</v>
      </c>
      <c r="J128" s="189">
        <f>SUM(J129:J130)</f>
        <v>5793617.1799999997</v>
      </c>
      <c r="K128" s="40">
        <f>SUM(K129:K130)</f>
        <v>2465434.8200000003</v>
      </c>
    </row>
    <row r="129" spans="1:13" s="12" customFormat="1" outlineLevel="5" x14ac:dyDescent="0.2">
      <c r="A129" s="17" t="s">
        <v>31</v>
      </c>
      <c r="B129" s="102" t="s">
        <v>29</v>
      </c>
      <c r="C129" s="102" t="s">
        <v>91</v>
      </c>
      <c r="D129" s="102" t="s">
        <v>115</v>
      </c>
      <c r="E129" s="102" t="s">
        <v>32</v>
      </c>
      <c r="F129" s="66"/>
      <c r="G129" s="66"/>
      <c r="H129" s="177">
        <v>377300</v>
      </c>
      <c r="I129" s="200">
        <v>115142</v>
      </c>
      <c r="J129" s="226">
        <v>64305.58</v>
      </c>
      <c r="K129" s="124">
        <f t="shared" si="15"/>
        <v>50836.42</v>
      </c>
    </row>
    <row r="130" spans="1:13" s="12" customFormat="1" ht="36" outlineLevel="5" x14ac:dyDescent="0.2">
      <c r="A130" s="13" t="s">
        <v>38</v>
      </c>
      <c r="B130" s="102" t="s">
        <v>29</v>
      </c>
      <c r="C130" s="102" t="s">
        <v>91</v>
      </c>
      <c r="D130" s="102" t="s">
        <v>115</v>
      </c>
      <c r="E130" s="102" t="s">
        <v>39</v>
      </c>
      <c r="F130" s="66"/>
      <c r="G130" s="66"/>
      <c r="H130" s="177">
        <v>26495000</v>
      </c>
      <c r="I130" s="200">
        <v>8143910</v>
      </c>
      <c r="J130" s="226">
        <v>5729311.5999999996</v>
      </c>
      <c r="K130" s="124">
        <f t="shared" si="15"/>
        <v>2414598.4000000004</v>
      </c>
    </row>
    <row r="131" spans="1:13" s="11" customFormat="1" ht="51.75" customHeight="1" outlineLevel="3" x14ac:dyDescent="0.2">
      <c r="A131" s="130" t="s">
        <v>116</v>
      </c>
      <c r="B131" s="104" t="s">
        <v>29</v>
      </c>
      <c r="C131" s="104" t="s">
        <v>91</v>
      </c>
      <c r="D131" s="104" t="s">
        <v>117</v>
      </c>
      <c r="E131" s="104" t="s">
        <v>30</v>
      </c>
      <c r="F131" s="131"/>
      <c r="G131" s="131"/>
      <c r="H131" s="178">
        <f>SUM(H132:H133)</f>
        <v>913933800</v>
      </c>
      <c r="I131" s="201">
        <f>SUM(I132:I133)</f>
        <v>317306650</v>
      </c>
      <c r="J131" s="189">
        <f>SUM(J132:J133)</f>
        <v>316348683.18000001</v>
      </c>
      <c r="K131" s="40">
        <f>SUM(K132:K133)</f>
        <v>957966.82000001427</v>
      </c>
    </row>
    <row r="132" spans="1:13" s="12" customFormat="1" outlineLevel="5" x14ac:dyDescent="0.2">
      <c r="A132" s="17" t="s">
        <v>31</v>
      </c>
      <c r="B132" s="102" t="s">
        <v>29</v>
      </c>
      <c r="C132" s="102" t="s">
        <v>91</v>
      </c>
      <c r="D132" s="102" t="s">
        <v>117</v>
      </c>
      <c r="E132" s="102" t="s">
        <v>32</v>
      </c>
      <c r="F132" s="66"/>
      <c r="G132" s="66"/>
      <c r="H132" s="177">
        <v>12650821</v>
      </c>
      <c r="I132" s="200">
        <v>3162635</v>
      </c>
      <c r="J132" s="226">
        <v>2380913.29</v>
      </c>
      <c r="K132" s="124">
        <f t="shared" si="15"/>
        <v>781721.71</v>
      </c>
    </row>
    <row r="133" spans="1:13" s="12" customFormat="1" ht="36" outlineLevel="5" x14ac:dyDescent="0.2">
      <c r="A133" s="13" t="s">
        <v>38</v>
      </c>
      <c r="B133" s="102" t="s">
        <v>29</v>
      </c>
      <c r="C133" s="102" t="s">
        <v>91</v>
      </c>
      <c r="D133" s="102" t="s">
        <v>117</v>
      </c>
      <c r="E133" s="102" t="s">
        <v>81</v>
      </c>
      <c r="F133" s="66"/>
      <c r="G133" s="66"/>
      <c r="H133" s="177">
        <v>901282979</v>
      </c>
      <c r="I133" s="200">
        <v>314144015</v>
      </c>
      <c r="J133" s="226">
        <v>313967769.88999999</v>
      </c>
      <c r="K133" s="124">
        <f t="shared" si="15"/>
        <v>176245.11000001431</v>
      </c>
      <c r="L133" s="62"/>
    </row>
    <row r="134" spans="1:13" s="11" customFormat="1" ht="36" outlineLevel="3" x14ac:dyDescent="0.2">
      <c r="A134" s="130" t="s">
        <v>118</v>
      </c>
      <c r="B134" s="104" t="s">
        <v>29</v>
      </c>
      <c r="C134" s="104" t="s">
        <v>91</v>
      </c>
      <c r="D134" s="104" t="s">
        <v>119</v>
      </c>
      <c r="E134" s="104" t="s">
        <v>30</v>
      </c>
      <c r="F134" s="131"/>
      <c r="G134" s="131"/>
      <c r="H134" s="178">
        <f>SUM(H135:H136)</f>
        <v>10200</v>
      </c>
      <c r="I134" s="201">
        <f>SUM(I135:I136)</f>
        <v>3338</v>
      </c>
      <c r="J134" s="189">
        <f>SUM(J135:J136)</f>
        <v>535.58000000000004</v>
      </c>
      <c r="K134" s="40">
        <f>SUM(K135:K136)</f>
        <v>2802.42</v>
      </c>
    </row>
    <row r="135" spans="1:13" s="12" customFormat="1" outlineLevel="5" x14ac:dyDescent="0.2">
      <c r="A135" s="17" t="s">
        <v>31</v>
      </c>
      <c r="B135" s="102" t="s">
        <v>29</v>
      </c>
      <c r="C135" s="102" t="s">
        <v>91</v>
      </c>
      <c r="D135" s="102" t="s">
        <v>119</v>
      </c>
      <c r="E135" s="102" t="s">
        <v>32</v>
      </c>
      <c r="F135" s="66"/>
      <c r="G135" s="66"/>
      <c r="H135" s="177">
        <v>200</v>
      </c>
      <c r="I135" s="200">
        <v>72</v>
      </c>
      <c r="J135" s="226">
        <v>5.58</v>
      </c>
      <c r="K135" s="124">
        <f t="shared" si="15"/>
        <v>66.42</v>
      </c>
    </row>
    <row r="136" spans="1:13" s="12" customFormat="1" ht="36" outlineLevel="5" x14ac:dyDescent="0.2">
      <c r="A136" s="13" t="s">
        <v>38</v>
      </c>
      <c r="B136" s="102" t="s">
        <v>29</v>
      </c>
      <c r="C136" s="102" t="s">
        <v>91</v>
      </c>
      <c r="D136" s="102" t="s">
        <v>119</v>
      </c>
      <c r="E136" s="102" t="s">
        <v>39</v>
      </c>
      <c r="F136" s="66"/>
      <c r="G136" s="66"/>
      <c r="H136" s="177">
        <v>10000</v>
      </c>
      <c r="I136" s="200">
        <v>3266</v>
      </c>
      <c r="J136" s="226">
        <v>530</v>
      </c>
      <c r="K136" s="124">
        <f t="shared" si="15"/>
        <v>2736</v>
      </c>
    </row>
    <row r="137" spans="1:13" s="11" customFormat="1" ht="48" outlineLevel="3" x14ac:dyDescent="0.2">
      <c r="A137" s="130" t="s">
        <v>120</v>
      </c>
      <c r="B137" s="104" t="s">
        <v>29</v>
      </c>
      <c r="C137" s="104" t="s">
        <v>91</v>
      </c>
      <c r="D137" s="104" t="s">
        <v>121</v>
      </c>
      <c r="E137" s="104" t="s">
        <v>30</v>
      </c>
      <c r="F137" s="131"/>
      <c r="G137" s="131"/>
      <c r="H137" s="178">
        <f>SUM(H138:H139)</f>
        <v>11476200</v>
      </c>
      <c r="I137" s="201">
        <f>SUM(I138:I139)</f>
        <v>3205501</v>
      </c>
      <c r="J137" s="189">
        <f>SUM(J138:J139)</f>
        <v>2534147.5</v>
      </c>
      <c r="K137" s="40">
        <f>SUM(K138:K139)</f>
        <v>671353.50000000012</v>
      </c>
    </row>
    <row r="138" spans="1:13" s="12" customFormat="1" outlineLevel="5" x14ac:dyDescent="0.2">
      <c r="A138" s="17" t="s">
        <v>31</v>
      </c>
      <c r="B138" s="102" t="s">
        <v>29</v>
      </c>
      <c r="C138" s="102" t="s">
        <v>91</v>
      </c>
      <c r="D138" s="102" t="s">
        <v>121</v>
      </c>
      <c r="E138" s="102" t="s">
        <v>32</v>
      </c>
      <c r="F138" s="66"/>
      <c r="G138" s="66"/>
      <c r="H138" s="177">
        <v>161100</v>
      </c>
      <c r="I138" s="200">
        <v>44701</v>
      </c>
      <c r="J138" s="226">
        <v>14645.64</v>
      </c>
      <c r="K138" s="124">
        <f t="shared" si="15"/>
        <v>30055.360000000001</v>
      </c>
    </row>
    <row r="139" spans="1:13" s="12" customFormat="1" ht="36" outlineLevel="5" x14ac:dyDescent="0.2">
      <c r="A139" s="13" t="s">
        <v>38</v>
      </c>
      <c r="B139" s="102" t="s">
        <v>29</v>
      </c>
      <c r="C139" s="102" t="s">
        <v>91</v>
      </c>
      <c r="D139" s="102" t="s">
        <v>121</v>
      </c>
      <c r="E139" s="102" t="s">
        <v>39</v>
      </c>
      <c r="F139" s="66"/>
      <c r="G139" s="66"/>
      <c r="H139" s="177">
        <v>11315100</v>
      </c>
      <c r="I139" s="200">
        <v>3160800</v>
      </c>
      <c r="J139" s="226">
        <v>2519501.86</v>
      </c>
      <c r="K139" s="124">
        <f t="shared" si="15"/>
        <v>641298.14000000013</v>
      </c>
    </row>
    <row r="140" spans="1:13" s="11" customFormat="1" ht="36" outlineLevel="3" x14ac:dyDescent="0.2">
      <c r="A140" s="130" t="s">
        <v>122</v>
      </c>
      <c r="B140" s="104" t="s">
        <v>29</v>
      </c>
      <c r="C140" s="104" t="s">
        <v>91</v>
      </c>
      <c r="D140" s="104" t="s">
        <v>123</v>
      </c>
      <c r="E140" s="104" t="s">
        <v>30</v>
      </c>
      <c r="F140" s="131"/>
      <c r="G140" s="131"/>
      <c r="H140" s="178">
        <f>SUM(H141:H144)</f>
        <v>1860400</v>
      </c>
      <c r="I140" s="201">
        <f>SUM(I141:I144)</f>
        <v>602830.30000000005</v>
      </c>
      <c r="J140" s="190">
        <f>SUM(J141:J144)</f>
        <v>591319.82999999996</v>
      </c>
      <c r="K140" s="15">
        <f>SUM(K141:K144)</f>
        <v>11510.470000000023</v>
      </c>
    </row>
    <row r="141" spans="1:13" s="12" customFormat="1" ht="22.5" outlineLevel="5" x14ac:dyDescent="0.2">
      <c r="A141" s="17" t="s">
        <v>31</v>
      </c>
      <c r="B141" s="102" t="s">
        <v>29</v>
      </c>
      <c r="C141" s="102" t="s">
        <v>91</v>
      </c>
      <c r="D141" s="102" t="s">
        <v>123</v>
      </c>
      <c r="E141" s="102" t="s">
        <v>32</v>
      </c>
      <c r="F141" s="69" t="s">
        <v>249</v>
      </c>
      <c r="G141" s="69" t="s">
        <v>36</v>
      </c>
      <c r="H141" s="177">
        <v>12900</v>
      </c>
      <c r="I141" s="262">
        <v>4615.8</v>
      </c>
      <c r="J141" s="262">
        <v>3731.62</v>
      </c>
      <c r="K141" s="147">
        <f>I141-J141</f>
        <v>884.18000000000029</v>
      </c>
      <c r="L141" s="148"/>
      <c r="M141" s="148"/>
    </row>
    <row r="142" spans="1:13" s="12" customFormat="1" ht="22.5" outlineLevel="5" x14ac:dyDescent="0.2">
      <c r="A142" s="17" t="s">
        <v>31</v>
      </c>
      <c r="B142" s="102" t="s">
        <v>29</v>
      </c>
      <c r="C142" s="102" t="s">
        <v>91</v>
      </c>
      <c r="D142" s="102" t="s">
        <v>123</v>
      </c>
      <c r="E142" s="102" t="s">
        <v>32</v>
      </c>
      <c r="F142" s="69" t="s">
        <v>249</v>
      </c>
      <c r="G142" s="69" t="s">
        <v>37</v>
      </c>
      <c r="H142" s="177">
        <v>7300</v>
      </c>
      <c r="I142" s="262">
        <v>2565</v>
      </c>
      <c r="J142" s="262">
        <v>2073.39</v>
      </c>
      <c r="K142" s="147">
        <f t="shared" ref="K142:K144" si="16">I142-J142</f>
        <v>491.61000000000013</v>
      </c>
      <c r="L142" s="148"/>
      <c r="M142" s="148"/>
    </row>
    <row r="143" spans="1:13" s="12" customFormat="1" ht="36" outlineLevel="5" x14ac:dyDescent="0.2">
      <c r="A143" s="13" t="s">
        <v>38</v>
      </c>
      <c r="B143" s="102" t="s">
        <v>29</v>
      </c>
      <c r="C143" s="102" t="s">
        <v>91</v>
      </c>
      <c r="D143" s="102" t="s">
        <v>123</v>
      </c>
      <c r="E143" s="102" t="s">
        <v>39</v>
      </c>
      <c r="F143" s="69" t="s">
        <v>249</v>
      </c>
      <c r="G143" s="69" t="s">
        <v>36</v>
      </c>
      <c r="H143" s="177">
        <v>1183000</v>
      </c>
      <c r="I143" s="262">
        <v>382883.5</v>
      </c>
      <c r="J143" s="262">
        <v>376379.91</v>
      </c>
      <c r="K143" s="147">
        <f t="shared" si="16"/>
        <v>6503.5900000000256</v>
      </c>
      <c r="L143" s="148"/>
      <c r="M143" s="148"/>
    </row>
    <row r="144" spans="1:13" s="12" customFormat="1" ht="36" outlineLevel="5" x14ac:dyDescent="0.2">
      <c r="A144" s="13" t="s">
        <v>38</v>
      </c>
      <c r="B144" s="102" t="s">
        <v>29</v>
      </c>
      <c r="C144" s="102" t="s">
        <v>91</v>
      </c>
      <c r="D144" s="102" t="s">
        <v>123</v>
      </c>
      <c r="E144" s="102" t="s">
        <v>39</v>
      </c>
      <c r="F144" s="69" t="s">
        <v>249</v>
      </c>
      <c r="G144" s="69" t="s">
        <v>37</v>
      </c>
      <c r="H144" s="177">
        <v>657200</v>
      </c>
      <c r="I144" s="262">
        <v>212766</v>
      </c>
      <c r="J144" s="262">
        <v>209134.91</v>
      </c>
      <c r="K144" s="147">
        <f t="shared" si="16"/>
        <v>3631.0899999999965</v>
      </c>
      <c r="L144" s="149"/>
      <c r="M144" s="123"/>
    </row>
    <row r="145" spans="1:12" s="11" customFormat="1" ht="60" outlineLevel="3" x14ac:dyDescent="0.2">
      <c r="A145" s="130" t="s">
        <v>124</v>
      </c>
      <c r="B145" s="104" t="s">
        <v>29</v>
      </c>
      <c r="C145" s="104" t="s">
        <v>91</v>
      </c>
      <c r="D145" s="104" t="s">
        <v>125</v>
      </c>
      <c r="E145" s="104" t="s">
        <v>30</v>
      </c>
      <c r="F145" s="131"/>
      <c r="G145" s="131"/>
      <c r="H145" s="178">
        <f>SUM(H146:H147)</f>
        <v>11499800</v>
      </c>
      <c r="I145" s="201">
        <f>SUM(I146:I147)</f>
        <v>11499800</v>
      </c>
      <c r="J145" s="190">
        <f>SUM(J146:J147)</f>
        <v>10191678.819999998</v>
      </c>
      <c r="K145" s="15">
        <f>SUM(K146:K147)</f>
        <v>1308121.1800000009</v>
      </c>
      <c r="L145" s="36"/>
    </row>
    <row r="146" spans="1:12" s="16" customFormat="1" ht="22.5" outlineLevel="3" x14ac:dyDescent="0.2">
      <c r="A146" s="17" t="s">
        <v>31</v>
      </c>
      <c r="B146" s="102" t="s">
        <v>29</v>
      </c>
      <c r="C146" s="102" t="s">
        <v>91</v>
      </c>
      <c r="D146" s="102" t="s">
        <v>125</v>
      </c>
      <c r="E146" s="102">
        <v>244</v>
      </c>
      <c r="F146" s="69" t="s">
        <v>237</v>
      </c>
      <c r="G146" s="69" t="s">
        <v>37</v>
      </c>
      <c r="H146" s="177">
        <v>103000</v>
      </c>
      <c r="I146" s="200">
        <v>103000</v>
      </c>
      <c r="J146" s="226">
        <v>42985.7</v>
      </c>
      <c r="K146" s="124">
        <f>I146-J146</f>
        <v>60014.3</v>
      </c>
      <c r="L146" s="63"/>
    </row>
    <row r="147" spans="1:12" s="12" customFormat="1" ht="36" outlineLevel="5" x14ac:dyDescent="0.2">
      <c r="A147" s="13" t="s">
        <v>38</v>
      </c>
      <c r="B147" s="102" t="s">
        <v>29</v>
      </c>
      <c r="C147" s="102" t="s">
        <v>91</v>
      </c>
      <c r="D147" s="102" t="s">
        <v>125</v>
      </c>
      <c r="E147" s="102" t="s">
        <v>81</v>
      </c>
      <c r="F147" s="69" t="s">
        <v>237</v>
      </c>
      <c r="G147" s="69" t="s">
        <v>37</v>
      </c>
      <c r="H147" s="177">
        <v>11396800</v>
      </c>
      <c r="I147" s="200">
        <v>11396800</v>
      </c>
      <c r="J147" s="226">
        <v>10148693.119999999</v>
      </c>
      <c r="K147" s="124">
        <f>I147-J147</f>
        <v>1248106.8800000008</v>
      </c>
      <c r="L147" s="64"/>
    </row>
    <row r="148" spans="1:12" s="11" customFormat="1" ht="84" outlineLevel="3" x14ac:dyDescent="0.2">
      <c r="A148" s="130" t="s">
        <v>126</v>
      </c>
      <c r="B148" s="104" t="s">
        <v>29</v>
      </c>
      <c r="C148" s="104" t="s">
        <v>91</v>
      </c>
      <c r="D148" s="104" t="s">
        <v>127</v>
      </c>
      <c r="E148" s="104" t="s">
        <v>30</v>
      </c>
      <c r="F148" s="131"/>
      <c r="G148" s="131"/>
      <c r="H148" s="178">
        <f>SUM(H149:H150)</f>
        <v>109100</v>
      </c>
      <c r="I148" s="201">
        <f>SUM(I149:I150)</f>
        <v>35621.760000000002</v>
      </c>
      <c r="J148" s="190">
        <f>SUM(J149:J150)</f>
        <v>29684.799999999999</v>
      </c>
      <c r="K148" s="15">
        <f>SUM(K149:K150)</f>
        <v>5936.9600000000028</v>
      </c>
      <c r="L148" s="16"/>
    </row>
    <row r="149" spans="1:12" s="12" customFormat="1" ht="22.5" outlineLevel="5" x14ac:dyDescent="0.2">
      <c r="A149" s="17" t="s">
        <v>31</v>
      </c>
      <c r="B149" s="102" t="s">
        <v>29</v>
      </c>
      <c r="C149" s="102" t="s">
        <v>91</v>
      </c>
      <c r="D149" s="102" t="s">
        <v>127</v>
      </c>
      <c r="E149" s="102" t="s">
        <v>32</v>
      </c>
      <c r="F149" s="69" t="s">
        <v>238</v>
      </c>
      <c r="G149" s="69" t="s">
        <v>37</v>
      </c>
      <c r="H149" s="177">
        <v>1100</v>
      </c>
      <c r="I149" s="200">
        <v>0</v>
      </c>
      <c r="J149" s="226">
        <v>0</v>
      </c>
      <c r="K149" s="124">
        <f>I149-J149</f>
        <v>0</v>
      </c>
    </row>
    <row r="150" spans="1:12" s="12" customFormat="1" ht="36" outlineLevel="5" x14ac:dyDescent="0.2">
      <c r="A150" s="13" t="s">
        <v>38</v>
      </c>
      <c r="B150" s="102" t="s">
        <v>29</v>
      </c>
      <c r="C150" s="102" t="s">
        <v>91</v>
      </c>
      <c r="D150" s="102" t="s">
        <v>127</v>
      </c>
      <c r="E150" s="102" t="s">
        <v>81</v>
      </c>
      <c r="F150" s="69" t="s">
        <v>238</v>
      </c>
      <c r="G150" s="69" t="s">
        <v>37</v>
      </c>
      <c r="H150" s="177">
        <v>108000</v>
      </c>
      <c r="I150" s="200">
        <v>35621.760000000002</v>
      </c>
      <c r="J150" s="226">
        <v>29684.799999999999</v>
      </c>
      <c r="K150" s="124">
        <f>I150-J150</f>
        <v>5936.9600000000028</v>
      </c>
    </row>
    <row r="151" spans="1:12" s="11" customFormat="1" ht="84" outlineLevel="3" x14ac:dyDescent="0.2">
      <c r="A151" s="130" t="s">
        <v>128</v>
      </c>
      <c r="B151" s="104" t="s">
        <v>29</v>
      </c>
      <c r="C151" s="104" t="s">
        <v>91</v>
      </c>
      <c r="D151" s="104" t="s">
        <v>129</v>
      </c>
      <c r="E151" s="104" t="s">
        <v>30</v>
      </c>
      <c r="F151" s="131"/>
      <c r="G151" s="131"/>
      <c r="H151" s="178">
        <f>SUM(H152:H153)</f>
        <v>12477880</v>
      </c>
      <c r="I151" s="201">
        <f>SUM(I152:I153)</f>
        <v>6627492</v>
      </c>
      <c r="J151" s="190">
        <f>SUM(J152:J153)</f>
        <v>3791056.2399999998</v>
      </c>
      <c r="K151" s="15">
        <f>SUM(K152:K153)</f>
        <v>2836435.7600000002</v>
      </c>
    </row>
    <row r="152" spans="1:12" s="12" customFormat="1" outlineLevel="5" x14ac:dyDescent="0.2">
      <c r="A152" s="17" t="s">
        <v>31</v>
      </c>
      <c r="B152" s="102" t="s">
        <v>29</v>
      </c>
      <c r="C152" s="102" t="s">
        <v>91</v>
      </c>
      <c r="D152" s="102" t="s">
        <v>129</v>
      </c>
      <c r="E152" s="102" t="s">
        <v>32</v>
      </c>
      <c r="F152" s="66"/>
      <c r="G152" s="66"/>
      <c r="H152" s="177">
        <v>172760</v>
      </c>
      <c r="I152" s="200">
        <v>66640</v>
      </c>
      <c r="J152" s="226">
        <v>31608.28</v>
      </c>
      <c r="K152" s="124">
        <f>I152-J152</f>
        <v>35031.72</v>
      </c>
    </row>
    <row r="153" spans="1:12" s="12" customFormat="1" ht="36" outlineLevel="5" x14ac:dyDescent="0.2">
      <c r="A153" s="13" t="s">
        <v>38</v>
      </c>
      <c r="B153" s="102" t="s">
        <v>29</v>
      </c>
      <c r="C153" s="102" t="s">
        <v>91</v>
      </c>
      <c r="D153" s="102" t="s">
        <v>129</v>
      </c>
      <c r="E153" s="102" t="s">
        <v>39</v>
      </c>
      <c r="F153" s="66"/>
      <c r="G153" s="66"/>
      <c r="H153" s="177">
        <v>12305120</v>
      </c>
      <c r="I153" s="200">
        <v>6560852</v>
      </c>
      <c r="J153" s="226">
        <v>3759447.96</v>
      </c>
      <c r="K153" s="124">
        <f>I153-J153</f>
        <v>2801404.04</v>
      </c>
    </row>
    <row r="154" spans="1:12" s="11" customFormat="1" ht="84" outlineLevel="3" x14ac:dyDescent="0.2">
      <c r="A154" s="130" t="s">
        <v>130</v>
      </c>
      <c r="B154" s="104" t="s">
        <v>29</v>
      </c>
      <c r="C154" s="104" t="s">
        <v>91</v>
      </c>
      <c r="D154" s="104" t="s">
        <v>131</v>
      </c>
      <c r="E154" s="104" t="s">
        <v>30</v>
      </c>
      <c r="F154" s="131"/>
      <c r="G154" s="131"/>
      <c r="H154" s="178">
        <f>SUM(H155:H157)</f>
        <v>2556320</v>
      </c>
      <c r="I154" s="201">
        <f>SUM(I155:I157)</f>
        <v>693990</v>
      </c>
      <c r="J154" s="190">
        <f>SUM(J155:J157)</f>
        <v>368442.95</v>
      </c>
      <c r="K154" s="15">
        <f>SUM(K155:K157)</f>
        <v>325547.05</v>
      </c>
    </row>
    <row r="155" spans="1:12" s="12" customFormat="1" outlineLevel="5" x14ac:dyDescent="0.2">
      <c r="A155" s="17" t="s">
        <v>31</v>
      </c>
      <c r="B155" s="102" t="s">
        <v>29</v>
      </c>
      <c r="C155" s="102" t="s">
        <v>91</v>
      </c>
      <c r="D155" s="102" t="s">
        <v>131</v>
      </c>
      <c r="E155" s="102" t="s">
        <v>32</v>
      </c>
      <c r="F155" s="66"/>
      <c r="G155" s="66"/>
      <c r="H155" s="177">
        <v>26520</v>
      </c>
      <c r="I155" s="200">
        <v>7618</v>
      </c>
      <c r="J155" s="226">
        <v>3982.76</v>
      </c>
      <c r="K155" s="124">
        <f>I155-J155</f>
        <v>3635.24</v>
      </c>
    </row>
    <row r="156" spans="1:12" s="12" customFormat="1" ht="36" outlineLevel="5" x14ac:dyDescent="0.2">
      <c r="A156" s="13" t="s">
        <v>38</v>
      </c>
      <c r="B156" s="102" t="s">
        <v>29</v>
      </c>
      <c r="C156" s="102" t="s">
        <v>91</v>
      </c>
      <c r="D156" s="102" t="s">
        <v>131</v>
      </c>
      <c r="E156" s="102" t="s">
        <v>39</v>
      </c>
      <c r="F156" s="66"/>
      <c r="G156" s="66"/>
      <c r="H156" s="177">
        <v>1888910</v>
      </c>
      <c r="I156" s="200">
        <v>525748</v>
      </c>
      <c r="J156" s="226">
        <v>294813.39</v>
      </c>
      <c r="K156" s="124">
        <f>I156-J156</f>
        <v>230934.61</v>
      </c>
    </row>
    <row r="157" spans="1:12" s="12" customFormat="1" ht="60" outlineLevel="5" x14ac:dyDescent="0.2">
      <c r="A157" s="17" t="s">
        <v>132</v>
      </c>
      <c r="B157" s="102" t="s">
        <v>29</v>
      </c>
      <c r="C157" s="102" t="s">
        <v>91</v>
      </c>
      <c r="D157" s="102" t="s">
        <v>131</v>
      </c>
      <c r="E157" s="102" t="s">
        <v>133</v>
      </c>
      <c r="F157" s="66"/>
      <c r="G157" s="66"/>
      <c r="H157" s="177">
        <v>640890</v>
      </c>
      <c r="I157" s="200">
        <v>160624</v>
      </c>
      <c r="J157" s="188">
        <v>69646.8</v>
      </c>
      <c r="K157" s="124">
        <f>I157-J157</f>
        <v>90977.2</v>
      </c>
    </row>
    <row r="158" spans="1:12" s="11" customFormat="1" ht="36" outlineLevel="3" x14ac:dyDescent="0.2">
      <c r="A158" s="130" t="s">
        <v>134</v>
      </c>
      <c r="B158" s="104" t="s">
        <v>29</v>
      </c>
      <c r="C158" s="104" t="s">
        <v>91</v>
      </c>
      <c r="D158" s="104" t="s">
        <v>135</v>
      </c>
      <c r="E158" s="104" t="s">
        <v>30</v>
      </c>
      <c r="F158" s="131"/>
      <c r="G158" s="131"/>
      <c r="H158" s="178">
        <f>SUM(H159:H160)</f>
        <v>41180000</v>
      </c>
      <c r="I158" s="201">
        <f>SUM(I159:I160)</f>
        <v>13726800</v>
      </c>
      <c r="J158" s="189">
        <f>SUM(J159:J160)</f>
        <v>12012875.049999999</v>
      </c>
      <c r="K158" s="40">
        <f>SUM(K159:K160)</f>
        <v>1713924.9500000004</v>
      </c>
    </row>
    <row r="159" spans="1:12" s="12" customFormat="1" outlineLevel="5" x14ac:dyDescent="0.2">
      <c r="A159" s="17" t="s">
        <v>31</v>
      </c>
      <c r="B159" s="102" t="s">
        <v>29</v>
      </c>
      <c r="C159" s="102" t="s">
        <v>91</v>
      </c>
      <c r="D159" s="102" t="s">
        <v>135</v>
      </c>
      <c r="E159" s="102" t="s">
        <v>32</v>
      </c>
      <c r="F159" s="66"/>
      <c r="G159" s="66"/>
      <c r="H159" s="177">
        <v>500000</v>
      </c>
      <c r="I159" s="200">
        <v>166800</v>
      </c>
      <c r="J159" s="226">
        <v>24148.95</v>
      </c>
      <c r="K159" s="124">
        <f>I159-J159</f>
        <v>142651.04999999999</v>
      </c>
    </row>
    <row r="160" spans="1:12" s="12" customFormat="1" ht="36" outlineLevel="5" x14ac:dyDescent="0.2">
      <c r="A160" s="13" t="s">
        <v>38</v>
      </c>
      <c r="B160" s="102" t="s">
        <v>29</v>
      </c>
      <c r="C160" s="102" t="s">
        <v>91</v>
      </c>
      <c r="D160" s="102" t="s">
        <v>135</v>
      </c>
      <c r="E160" s="102" t="s">
        <v>81</v>
      </c>
      <c r="F160" s="66"/>
      <c r="G160" s="66"/>
      <c r="H160" s="177">
        <v>40680000</v>
      </c>
      <c r="I160" s="200">
        <v>13560000</v>
      </c>
      <c r="J160" s="226">
        <v>11988726.1</v>
      </c>
      <c r="K160" s="124">
        <f>I160-J160</f>
        <v>1571273.9000000004</v>
      </c>
    </row>
    <row r="161" spans="1:13" s="11" customFormat="1" ht="48" outlineLevel="3" x14ac:dyDescent="0.2">
      <c r="A161" s="130" t="s">
        <v>136</v>
      </c>
      <c r="B161" s="104" t="s">
        <v>29</v>
      </c>
      <c r="C161" s="104" t="s">
        <v>91</v>
      </c>
      <c r="D161" s="104" t="s">
        <v>137</v>
      </c>
      <c r="E161" s="104" t="s">
        <v>30</v>
      </c>
      <c r="F161" s="131"/>
      <c r="G161" s="131"/>
      <c r="H161" s="178">
        <f>SUM(H162)</f>
        <v>2080000</v>
      </c>
      <c r="I161" s="201">
        <f>SUM(I162)</f>
        <v>346600</v>
      </c>
      <c r="J161" s="189">
        <f>SUM(J162)</f>
        <v>0</v>
      </c>
      <c r="K161" s="40">
        <f>SUM(K162)</f>
        <v>346600</v>
      </c>
    </row>
    <row r="162" spans="1:13" s="12" customFormat="1" ht="36" outlineLevel="5" x14ac:dyDescent="0.2">
      <c r="A162" s="13" t="s">
        <v>38</v>
      </c>
      <c r="B162" s="102" t="s">
        <v>29</v>
      </c>
      <c r="C162" s="102" t="s">
        <v>91</v>
      </c>
      <c r="D162" s="102" t="s">
        <v>137</v>
      </c>
      <c r="E162" s="102" t="s">
        <v>81</v>
      </c>
      <c r="F162" s="66"/>
      <c r="G162" s="66"/>
      <c r="H162" s="177">
        <v>2080000</v>
      </c>
      <c r="I162" s="200">
        <v>346600</v>
      </c>
      <c r="J162" s="188">
        <v>0</v>
      </c>
      <c r="K162" s="124">
        <f>I162-J162</f>
        <v>346600</v>
      </c>
    </row>
    <row r="163" spans="1:13" s="11" customFormat="1" ht="60" outlineLevel="3" x14ac:dyDescent="0.2">
      <c r="A163" s="130" t="s">
        <v>138</v>
      </c>
      <c r="B163" s="104" t="s">
        <v>29</v>
      </c>
      <c r="C163" s="104" t="s">
        <v>91</v>
      </c>
      <c r="D163" s="104" t="s">
        <v>139</v>
      </c>
      <c r="E163" s="104" t="s">
        <v>30</v>
      </c>
      <c r="F163" s="131"/>
      <c r="G163" s="131"/>
      <c r="H163" s="178">
        <f>SUM(H164)</f>
        <v>2256000</v>
      </c>
      <c r="I163" s="201">
        <f>SUM(I164)</f>
        <v>376000</v>
      </c>
      <c r="J163" s="189">
        <f>SUM(J164)</f>
        <v>0</v>
      </c>
      <c r="K163" s="40">
        <f>SUM(K164)</f>
        <v>376000</v>
      </c>
    </row>
    <row r="164" spans="1:13" s="12" customFormat="1" ht="36" outlineLevel="5" x14ac:dyDescent="0.2">
      <c r="A164" s="17" t="s">
        <v>140</v>
      </c>
      <c r="B164" s="102" t="s">
        <v>29</v>
      </c>
      <c r="C164" s="102" t="s">
        <v>91</v>
      </c>
      <c r="D164" s="102" t="s">
        <v>139</v>
      </c>
      <c r="E164" s="102" t="s">
        <v>81</v>
      </c>
      <c r="F164" s="66"/>
      <c r="G164" s="66"/>
      <c r="H164" s="177">
        <v>2256000</v>
      </c>
      <c r="I164" s="200">
        <v>376000</v>
      </c>
      <c r="J164" s="188">
        <v>0</v>
      </c>
      <c r="K164" s="124">
        <f>I164-J164</f>
        <v>376000</v>
      </c>
    </row>
    <row r="165" spans="1:13" s="11" customFormat="1" ht="36" outlineLevel="3" x14ac:dyDescent="0.2">
      <c r="A165" s="130" t="s">
        <v>141</v>
      </c>
      <c r="B165" s="104" t="s">
        <v>29</v>
      </c>
      <c r="C165" s="104" t="s">
        <v>91</v>
      </c>
      <c r="D165" s="104" t="s">
        <v>142</v>
      </c>
      <c r="E165" s="104" t="s">
        <v>30</v>
      </c>
      <c r="F165" s="131"/>
      <c r="G165" s="131"/>
      <c r="H165" s="178">
        <f>SUM(H166:H167)</f>
        <v>287288600</v>
      </c>
      <c r="I165" s="201">
        <f>SUM(I166:I167)</f>
        <v>83494484</v>
      </c>
      <c r="J165" s="189">
        <f>SUM(J166:J167)</f>
        <v>35058604.68</v>
      </c>
      <c r="K165" s="40">
        <f>SUM(K166:K167)</f>
        <v>48435879.32</v>
      </c>
    </row>
    <row r="166" spans="1:13" s="12" customFormat="1" outlineLevel="5" x14ac:dyDescent="0.2">
      <c r="A166" s="17" t="s">
        <v>31</v>
      </c>
      <c r="B166" s="102" t="s">
        <v>29</v>
      </c>
      <c r="C166" s="102" t="s">
        <v>91</v>
      </c>
      <c r="D166" s="102" t="s">
        <v>142</v>
      </c>
      <c r="E166" s="102" t="s">
        <v>32</v>
      </c>
      <c r="F166" s="66"/>
      <c r="G166" s="66"/>
      <c r="H166" s="177">
        <v>2900100</v>
      </c>
      <c r="I166" s="200">
        <v>976484</v>
      </c>
      <c r="J166" s="226">
        <v>184122.83</v>
      </c>
      <c r="K166" s="124">
        <f>I166-J166</f>
        <v>792361.17</v>
      </c>
    </row>
    <row r="167" spans="1:13" s="12" customFormat="1" ht="36" outlineLevel="5" x14ac:dyDescent="0.2">
      <c r="A167" s="13" t="s">
        <v>38</v>
      </c>
      <c r="B167" s="102" t="s">
        <v>29</v>
      </c>
      <c r="C167" s="102" t="s">
        <v>91</v>
      </c>
      <c r="D167" s="102" t="s">
        <v>142</v>
      </c>
      <c r="E167" s="102" t="s">
        <v>39</v>
      </c>
      <c r="F167" s="66"/>
      <c r="G167" s="66"/>
      <c r="H167" s="177">
        <v>284388500</v>
      </c>
      <c r="I167" s="200">
        <v>82518000</v>
      </c>
      <c r="J167" s="226">
        <v>34874481.850000001</v>
      </c>
      <c r="K167" s="124">
        <f>I167-J167</f>
        <v>47643518.149999999</v>
      </c>
    </row>
    <row r="168" spans="1:13" s="160" customFormat="1" ht="60" outlineLevel="3" x14ac:dyDescent="0.2">
      <c r="A168" s="169" t="s">
        <v>82</v>
      </c>
      <c r="B168" s="170" t="s">
        <v>29</v>
      </c>
      <c r="C168" s="170" t="s">
        <v>91</v>
      </c>
      <c r="D168" s="170" t="s">
        <v>83</v>
      </c>
      <c r="E168" s="170" t="s">
        <v>30</v>
      </c>
      <c r="F168" s="171"/>
      <c r="G168" s="171"/>
      <c r="H168" s="183">
        <f>SUM(H169:H173)</f>
        <v>0</v>
      </c>
      <c r="I168" s="206">
        <f>SUM(I169:I173)</f>
        <v>0</v>
      </c>
      <c r="J168" s="194">
        <f>SUM(J169:J173)</f>
        <v>-298848.06</v>
      </c>
      <c r="K168" s="172">
        <f>SUM(K169:K173)</f>
        <v>298848.06</v>
      </c>
    </row>
    <row r="169" spans="1:13" s="161" customFormat="1" ht="22.5" outlineLevel="5" x14ac:dyDescent="0.2">
      <c r="A169" s="163" t="s">
        <v>31</v>
      </c>
      <c r="B169" s="164" t="s">
        <v>29</v>
      </c>
      <c r="C169" s="164" t="s">
        <v>91</v>
      </c>
      <c r="D169" s="164" t="s">
        <v>83</v>
      </c>
      <c r="E169" s="164" t="s">
        <v>32</v>
      </c>
      <c r="F169" s="165" t="s">
        <v>215</v>
      </c>
      <c r="G169" s="166"/>
      <c r="H169" s="184">
        <v>0</v>
      </c>
      <c r="I169" s="207">
        <v>0</v>
      </c>
      <c r="J169" s="258">
        <v>-525.33000000000004</v>
      </c>
      <c r="K169" s="162">
        <f>I169-J169</f>
        <v>525.33000000000004</v>
      </c>
    </row>
    <row r="170" spans="1:13" s="161" customFormat="1" ht="36" outlineLevel="5" x14ac:dyDescent="0.2">
      <c r="A170" s="167" t="s">
        <v>38</v>
      </c>
      <c r="B170" s="164" t="s">
        <v>29</v>
      </c>
      <c r="C170" s="164" t="s">
        <v>91</v>
      </c>
      <c r="D170" s="164" t="s">
        <v>83</v>
      </c>
      <c r="E170" s="164" t="s">
        <v>81</v>
      </c>
      <c r="F170" s="165" t="s">
        <v>267</v>
      </c>
      <c r="G170" s="166" t="s">
        <v>37</v>
      </c>
      <c r="H170" s="177">
        <v>0</v>
      </c>
      <c r="I170" s="207">
        <v>0</v>
      </c>
      <c r="J170" s="258">
        <v>-29483</v>
      </c>
      <c r="K170" s="162">
        <f>I170-J170</f>
        <v>29483</v>
      </c>
    </row>
    <row r="171" spans="1:13" s="161" customFormat="1" ht="36" outlineLevel="5" x14ac:dyDescent="0.2">
      <c r="A171" s="167" t="s">
        <v>38</v>
      </c>
      <c r="B171" s="164" t="s">
        <v>29</v>
      </c>
      <c r="C171" s="164" t="s">
        <v>91</v>
      </c>
      <c r="D171" s="164" t="s">
        <v>83</v>
      </c>
      <c r="E171" s="164" t="s">
        <v>81</v>
      </c>
      <c r="F171" s="165" t="s">
        <v>215</v>
      </c>
      <c r="G171" s="166" t="s">
        <v>37</v>
      </c>
      <c r="H171" s="177">
        <v>0</v>
      </c>
      <c r="I171" s="207">
        <v>0</v>
      </c>
      <c r="J171" s="258">
        <v>-266198.65999999997</v>
      </c>
      <c r="K171" s="162">
        <f>I171-J171</f>
        <v>266198.65999999997</v>
      </c>
    </row>
    <row r="172" spans="1:13" s="161" customFormat="1" outlineLevel="5" x14ac:dyDescent="0.2">
      <c r="A172" s="163" t="s">
        <v>75</v>
      </c>
      <c r="B172" s="164" t="s">
        <v>29</v>
      </c>
      <c r="C172" s="164" t="s">
        <v>91</v>
      </c>
      <c r="D172" s="164" t="s">
        <v>83</v>
      </c>
      <c r="E172" s="164">
        <v>340</v>
      </c>
      <c r="F172" s="165" t="s">
        <v>86</v>
      </c>
      <c r="G172" s="166"/>
      <c r="H172" s="177">
        <v>0</v>
      </c>
      <c r="I172" s="207">
        <v>0</v>
      </c>
      <c r="J172" s="257">
        <v>-48.39</v>
      </c>
      <c r="K172" s="162">
        <f>I172-J172</f>
        <v>48.39</v>
      </c>
    </row>
    <row r="173" spans="1:13" s="161" customFormat="1" ht="22.5" outlineLevel="5" x14ac:dyDescent="0.2">
      <c r="A173" s="163" t="s">
        <v>75</v>
      </c>
      <c r="B173" s="164" t="s">
        <v>29</v>
      </c>
      <c r="C173" s="164" t="s">
        <v>91</v>
      </c>
      <c r="D173" s="164" t="s">
        <v>83</v>
      </c>
      <c r="E173" s="164">
        <v>340</v>
      </c>
      <c r="F173" s="165" t="s">
        <v>215</v>
      </c>
      <c r="G173" s="166" t="s">
        <v>37</v>
      </c>
      <c r="H173" s="184">
        <v>0</v>
      </c>
      <c r="I173" s="207">
        <v>0</v>
      </c>
      <c r="J173" s="256">
        <v>-2592.6799999999998</v>
      </c>
      <c r="K173" s="168">
        <f>I173-J173</f>
        <v>2592.6799999999998</v>
      </c>
    </row>
    <row r="174" spans="1:13" s="11" customFormat="1" ht="60" outlineLevel="3" x14ac:dyDescent="0.2">
      <c r="A174" s="130" t="s">
        <v>82</v>
      </c>
      <c r="B174" s="104" t="s">
        <v>29</v>
      </c>
      <c r="C174" s="104" t="s">
        <v>91</v>
      </c>
      <c r="D174" s="104" t="s">
        <v>83</v>
      </c>
      <c r="E174" s="104" t="s">
        <v>30</v>
      </c>
      <c r="F174" s="131"/>
      <c r="G174" s="131"/>
      <c r="H174" s="178">
        <f>SUM(H175:H177)</f>
        <v>1216984000</v>
      </c>
      <c r="I174" s="201">
        <f>SUM(I175:I177)</f>
        <v>172322278</v>
      </c>
      <c r="J174" s="190">
        <f>SUM(J175:J177)</f>
        <v>171481871.84</v>
      </c>
      <c r="K174" s="15">
        <f>SUM(K175:K177)</f>
        <v>840406.16000000248</v>
      </c>
    </row>
    <row r="175" spans="1:13" s="12" customFormat="1" ht="24.75" customHeight="1" outlineLevel="5" x14ac:dyDescent="0.2">
      <c r="A175" s="17" t="s">
        <v>66</v>
      </c>
      <c r="B175" s="102" t="s">
        <v>29</v>
      </c>
      <c r="C175" s="102" t="s">
        <v>91</v>
      </c>
      <c r="D175" s="102" t="s">
        <v>83</v>
      </c>
      <c r="E175" s="102" t="s">
        <v>67</v>
      </c>
      <c r="F175" s="70" t="s">
        <v>239</v>
      </c>
      <c r="G175" s="69" t="s">
        <v>37</v>
      </c>
      <c r="H175" s="177">
        <v>15604500</v>
      </c>
      <c r="I175" s="200">
        <v>1859878</v>
      </c>
      <c r="J175" s="226">
        <v>1404983.73</v>
      </c>
      <c r="K175" s="124">
        <f t="shared" ref="K175:K177" si="17">I175-J175</f>
        <v>454894.27</v>
      </c>
      <c r="L175" s="16"/>
      <c r="M175" s="16"/>
    </row>
    <row r="176" spans="1:13" s="12" customFormat="1" ht="22.5" outlineLevel="5" x14ac:dyDescent="0.2">
      <c r="A176" s="17" t="s">
        <v>31</v>
      </c>
      <c r="B176" s="102" t="s">
        <v>29</v>
      </c>
      <c r="C176" s="102" t="s">
        <v>91</v>
      </c>
      <c r="D176" s="102" t="s">
        <v>83</v>
      </c>
      <c r="E176" s="102" t="s">
        <v>32</v>
      </c>
      <c r="F176" s="70" t="s">
        <v>239</v>
      </c>
      <c r="G176" s="69" t="s">
        <v>37</v>
      </c>
      <c r="H176" s="177">
        <v>8629200</v>
      </c>
      <c r="I176" s="200">
        <v>1239600</v>
      </c>
      <c r="J176" s="226">
        <v>1221689.17</v>
      </c>
      <c r="K176" s="124">
        <f t="shared" si="17"/>
        <v>17910.830000000075</v>
      </c>
    </row>
    <row r="177" spans="1:16" s="12" customFormat="1" ht="36" outlineLevel="5" x14ac:dyDescent="0.2">
      <c r="A177" s="13" t="s">
        <v>38</v>
      </c>
      <c r="B177" s="102" t="s">
        <v>29</v>
      </c>
      <c r="C177" s="102" t="s">
        <v>91</v>
      </c>
      <c r="D177" s="102" t="s">
        <v>83</v>
      </c>
      <c r="E177" s="102" t="s">
        <v>81</v>
      </c>
      <c r="F177" s="70" t="s">
        <v>239</v>
      </c>
      <c r="G177" s="69" t="s">
        <v>37</v>
      </c>
      <c r="H177" s="177">
        <v>1192750300</v>
      </c>
      <c r="I177" s="200">
        <v>169222800</v>
      </c>
      <c r="J177" s="226">
        <v>168855198.94</v>
      </c>
      <c r="K177" s="124">
        <f t="shared" si="17"/>
        <v>367601.06000000238</v>
      </c>
    </row>
    <row r="178" spans="1:16" s="78" customFormat="1" ht="13.5" customHeight="1" outlineLevel="5" x14ac:dyDescent="0.2">
      <c r="A178" s="31" t="s">
        <v>221</v>
      </c>
      <c r="B178" s="105">
        <v>148</v>
      </c>
      <c r="C178" s="105">
        <v>1003</v>
      </c>
      <c r="D178" s="105">
        <v>9990020680</v>
      </c>
      <c r="E178" s="105">
        <v>321</v>
      </c>
      <c r="F178" s="158"/>
      <c r="G178" s="137"/>
      <c r="H178" s="179">
        <v>500000</v>
      </c>
      <c r="I178" s="202">
        <v>500000</v>
      </c>
      <c r="J178" s="202">
        <v>500000</v>
      </c>
      <c r="K178" s="95">
        <f t="shared" ref="K178:K179" si="18">I178-J178</f>
        <v>0</v>
      </c>
      <c r="L178" s="11"/>
      <c r="M178" s="74"/>
      <c r="N178" s="77"/>
      <c r="O178" s="77"/>
      <c r="P178" s="77"/>
    </row>
    <row r="179" spans="1:16" s="76" customFormat="1" ht="15.75" hidden="1" customHeight="1" outlineLevel="5" x14ac:dyDescent="0.2">
      <c r="A179" s="31" t="s">
        <v>221</v>
      </c>
      <c r="B179" s="105">
        <v>148</v>
      </c>
      <c r="C179" s="105">
        <v>1003</v>
      </c>
      <c r="D179" s="105">
        <v>9990020680</v>
      </c>
      <c r="E179" s="105">
        <v>322</v>
      </c>
      <c r="F179" s="137"/>
      <c r="G179" s="137"/>
      <c r="H179" s="179">
        <v>0</v>
      </c>
      <c r="I179" s="202">
        <v>0</v>
      </c>
      <c r="J179" s="191">
        <v>0</v>
      </c>
      <c r="K179" s="95">
        <f t="shared" si="18"/>
        <v>0</v>
      </c>
      <c r="L179" s="16"/>
      <c r="M179" s="16"/>
      <c r="N179" s="12"/>
      <c r="O179" s="11"/>
      <c r="P179" s="11"/>
    </row>
    <row r="180" spans="1:16" s="160" customFormat="1" ht="69.75" hidden="1" customHeight="1" outlineLevel="3" x14ac:dyDescent="0.2">
      <c r="A180" s="169" t="s">
        <v>144</v>
      </c>
      <c r="B180" s="170" t="s">
        <v>29</v>
      </c>
      <c r="C180" s="170" t="s">
        <v>143</v>
      </c>
      <c r="D180" s="170" t="s">
        <v>145</v>
      </c>
      <c r="E180" s="170" t="s">
        <v>30</v>
      </c>
      <c r="F180" s="171"/>
      <c r="G180" s="171"/>
      <c r="H180" s="183">
        <f>SUM(H181:H181)</f>
        <v>0</v>
      </c>
      <c r="I180" s="206">
        <f>SUM(I181:I181)</f>
        <v>0</v>
      </c>
      <c r="J180" s="211">
        <f>SUM(J181:J181)</f>
        <v>0</v>
      </c>
      <c r="K180" s="173">
        <f>SUM(K181:K181)</f>
        <v>0</v>
      </c>
      <c r="N180" s="222"/>
      <c r="O180" s="222"/>
      <c r="P180" s="222"/>
    </row>
    <row r="181" spans="1:16" s="161" customFormat="1" ht="36" hidden="1" outlineLevel="5" x14ac:dyDescent="0.2">
      <c r="A181" s="167" t="s">
        <v>38</v>
      </c>
      <c r="B181" s="164" t="s">
        <v>29</v>
      </c>
      <c r="C181" s="164" t="s">
        <v>143</v>
      </c>
      <c r="D181" s="164" t="s">
        <v>145</v>
      </c>
      <c r="E181" s="164" t="s">
        <v>81</v>
      </c>
      <c r="F181" s="166" t="s">
        <v>219</v>
      </c>
      <c r="G181" s="166" t="s">
        <v>37</v>
      </c>
      <c r="H181" s="212">
        <v>0</v>
      </c>
      <c r="I181" s="207">
        <v>0</v>
      </c>
      <c r="J181" s="232">
        <v>0</v>
      </c>
      <c r="K181" s="168">
        <f t="shared" ref="K181:K221" si="19">I181-J181</f>
        <v>0</v>
      </c>
      <c r="L181" s="214"/>
    </row>
    <row r="182" spans="1:16" s="11" customFormat="1" ht="53.25" customHeight="1" outlineLevel="3" collapsed="1" x14ac:dyDescent="0.2">
      <c r="A182" s="130" t="s">
        <v>146</v>
      </c>
      <c r="B182" s="104" t="s">
        <v>29</v>
      </c>
      <c r="C182" s="104" t="s">
        <v>143</v>
      </c>
      <c r="D182" s="104" t="s">
        <v>147</v>
      </c>
      <c r="E182" s="104" t="s">
        <v>30</v>
      </c>
      <c r="F182" s="131"/>
      <c r="G182" s="131"/>
      <c r="H182" s="178">
        <f>SUM(H183:H184)</f>
        <v>1585651200</v>
      </c>
      <c r="I182" s="201">
        <f>SUM(I183:I184)</f>
        <v>530104044.73000002</v>
      </c>
      <c r="J182" s="189">
        <f>SUM(J183:J184)</f>
        <v>529124633.46999997</v>
      </c>
      <c r="K182" s="40">
        <f>SUM(K183:K184)</f>
        <v>979411.26000002865</v>
      </c>
      <c r="N182" s="76"/>
      <c r="O182" s="76"/>
      <c r="P182" s="76"/>
    </row>
    <row r="183" spans="1:16" s="12" customFormat="1" outlineLevel="5" x14ac:dyDescent="0.2">
      <c r="A183" s="17" t="s">
        <v>31</v>
      </c>
      <c r="B183" s="102" t="s">
        <v>29</v>
      </c>
      <c r="C183" s="102" t="s">
        <v>143</v>
      </c>
      <c r="D183" s="102" t="s">
        <v>147</v>
      </c>
      <c r="E183" s="102" t="s">
        <v>32</v>
      </c>
      <c r="F183" s="66"/>
      <c r="G183" s="66"/>
      <c r="H183" s="177">
        <v>4756000</v>
      </c>
      <c r="I183" s="200">
        <v>840979.18</v>
      </c>
      <c r="J183" s="226">
        <v>807972.14</v>
      </c>
      <c r="K183" s="124">
        <f t="shared" si="19"/>
        <v>33007.040000000037</v>
      </c>
      <c r="N183" s="16"/>
    </row>
    <row r="184" spans="1:16" s="12" customFormat="1" ht="36" outlineLevel="5" x14ac:dyDescent="0.2">
      <c r="A184" s="17" t="s">
        <v>140</v>
      </c>
      <c r="B184" s="102" t="s">
        <v>29</v>
      </c>
      <c r="C184" s="102" t="s">
        <v>143</v>
      </c>
      <c r="D184" s="102" t="s">
        <v>147</v>
      </c>
      <c r="E184" s="102" t="s">
        <v>81</v>
      </c>
      <c r="F184" s="66"/>
      <c r="G184" s="66"/>
      <c r="H184" s="177">
        <v>1580895200</v>
      </c>
      <c r="I184" s="200">
        <v>529263065.55000001</v>
      </c>
      <c r="J184" s="226">
        <v>528316661.32999998</v>
      </c>
      <c r="K184" s="124">
        <f t="shared" si="19"/>
        <v>946404.22000002861</v>
      </c>
      <c r="O184" s="16"/>
      <c r="P184" s="16"/>
    </row>
    <row r="185" spans="1:16" s="11" customFormat="1" ht="48" outlineLevel="3" x14ac:dyDescent="0.2">
      <c r="A185" s="130" t="s">
        <v>148</v>
      </c>
      <c r="B185" s="104" t="s">
        <v>29</v>
      </c>
      <c r="C185" s="104" t="s">
        <v>143</v>
      </c>
      <c r="D185" s="104" t="s">
        <v>149</v>
      </c>
      <c r="E185" s="104" t="s">
        <v>30</v>
      </c>
      <c r="F185" s="131"/>
      <c r="G185" s="131"/>
      <c r="H185" s="178">
        <f>SUM(H186:H187)</f>
        <v>15818400</v>
      </c>
      <c r="I185" s="201">
        <f>SUM(I186:I187)</f>
        <v>2636400</v>
      </c>
      <c r="J185" s="189">
        <f>SUM(J186:J187)</f>
        <v>151128.54999999999</v>
      </c>
      <c r="K185" s="40">
        <f>SUM(K186:K187)</f>
        <v>2485271.4500000002</v>
      </c>
      <c r="N185" s="12"/>
      <c r="O185" s="12"/>
      <c r="P185" s="12"/>
    </row>
    <row r="186" spans="1:16" s="12" customFormat="1" outlineLevel="5" x14ac:dyDescent="0.2">
      <c r="A186" s="17" t="s">
        <v>31</v>
      </c>
      <c r="B186" s="102" t="s">
        <v>29</v>
      </c>
      <c r="C186" s="102" t="s">
        <v>143</v>
      </c>
      <c r="D186" s="102" t="s">
        <v>149</v>
      </c>
      <c r="E186" s="102" t="s">
        <v>32</v>
      </c>
      <c r="F186" s="66"/>
      <c r="G186" s="66"/>
      <c r="H186" s="177">
        <v>206800</v>
      </c>
      <c r="I186" s="200">
        <v>34400</v>
      </c>
      <c r="J186" s="188">
        <v>734.55</v>
      </c>
      <c r="K186" s="124">
        <f t="shared" si="19"/>
        <v>33665.449999999997</v>
      </c>
    </row>
    <row r="187" spans="1:16" s="12" customFormat="1" ht="36" outlineLevel="5" x14ac:dyDescent="0.2">
      <c r="A187" s="13" t="s">
        <v>38</v>
      </c>
      <c r="B187" s="102" t="s">
        <v>29</v>
      </c>
      <c r="C187" s="102" t="s">
        <v>143</v>
      </c>
      <c r="D187" s="102">
        <v>2230171320</v>
      </c>
      <c r="E187" s="102" t="s">
        <v>81</v>
      </c>
      <c r="F187" s="66"/>
      <c r="G187" s="66"/>
      <c r="H187" s="177">
        <v>15611600</v>
      </c>
      <c r="I187" s="200">
        <v>2602000</v>
      </c>
      <c r="J187" s="226">
        <v>150394</v>
      </c>
      <c r="K187" s="124">
        <f t="shared" si="19"/>
        <v>2451606</v>
      </c>
    </row>
    <row r="188" spans="1:16" s="73" customFormat="1" ht="30.75" hidden="1" customHeight="1" outlineLevel="5" x14ac:dyDescent="0.2">
      <c r="A188" s="79" t="s">
        <v>200</v>
      </c>
      <c r="B188" s="109" t="s">
        <v>29</v>
      </c>
      <c r="C188" s="109" t="s">
        <v>143</v>
      </c>
      <c r="D188" s="109" t="s">
        <v>201</v>
      </c>
      <c r="E188" s="135" t="s">
        <v>30</v>
      </c>
      <c r="F188" s="129"/>
      <c r="G188" s="129"/>
      <c r="H188" s="185">
        <f>SUM(H189)</f>
        <v>0</v>
      </c>
      <c r="I188" s="208">
        <f>SUM(I189)</f>
        <v>0</v>
      </c>
      <c r="J188" s="196">
        <f>SUM(J189)</f>
        <v>0</v>
      </c>
      <c r="K188" s="196">
        <f>SUM(K189)</f>
        <v>0</v>
      </c>
      <c r="M188" s="71"/>
    </row>
    <row r="189" spans="1:16" s="73" customFormat="1" ht="23.25" hidden="1" customHeight="1" outlineLevel="5" x14ac:dyDescent="0.2">
      <c r="A189" s="75" t="s">
        <v>38</v>
      </c>
      <c r="B189" s="108" t="s">
        <v>29</v>
      </c>
      <c r="C189" s="108" t="s">
        <v>143</v>
      </c>
      <c r="D189" s="108" t="s">
        <v>201</v>
      </c>
      <c r="E189" s="103">
        <v>313</v>
      </c>
      <c r="F189" s="72" t="s">
        <v>255</v>
      </c>
      <c r="G189" s="72" t="s">
        <v>37</v>
      </c>
      <c r="H189" s="181">
        <v>0</v>
      </c>
      <c r="I189" s="204">
        <v>0</v>
      </c>
      <c r="J189" s="233">
        <v>0</v>
      </c>
      <c r="K189" s="124">
        <f>I189-J189</f>
        <v>0</v>
      </c>
      <c r="L189" s="150"/>
      <c r="M189" s="144"/>
      <c r="N189" s="88"/>
    </row>
    <row r="190" spans="1:16" s="12" customFormat="1" ht="30.75" customHeight="1" outlineLevel="5" x14ac:dyDescent="0.2">
      <c r="A190" s="32" t="s">
        <v>200</v>
      </c>
      <c r="B190" s="105" t="s">
        <v>29</v>
      </c>
      <c r="C190" s="105" t="s">
        <v>143</v>
      </c>
      <c r="D190" s="105" t="s">
        <v>201</v>
      </c>
      <c r="E190" s="104" t="s">
        <v>30</v>
      </c>
      <c r="F190" s="138"/>
      <c r="G190" s="138"/>
      <c r="H190" s="179">
        <f>SUM(H191:H193)</f>
        <v>13759105200</v>
      </c>
      <c r="I190" s="202">
        <f>SUM(I191:I193)</f>
        <v>9762910171.6399994</v>
      </c>
      <c r="J190" s="197">
        <f>SUM(J191:J193)</f>
        <v>9759197155.75</v>
      </c>
      <c r="K190" s="197">
        <f>SUM(K191:K193)</f>
        <v>3713015.8900000835</v>
      </c>
      <c r="L190" s="93"/>
      <c r="M190" s="122"/>
    </row>
    <row r="191" spans="1:16" s="161" customFormat="1" ht="36" outlineLevel="5" x14ac:dyDescent="0.2">
      <c r="A191" s="167" t="s">
        <v>38</v>
      </c>
      <c r="B191" s="164" t="s">
        <v>29</v>
      </c>
      <c r="C191" s="164" t="s">
        <v>143</v>
      </c>
      <c r="D191" s="164" t="s">
        <v>201</v>
      </c>
      <c r="E191" s="164" t="s">
        <v>81</v>
      </c>
      <c r="F191" s="166" t="s">
        <v>217</v>
      </c>
      <c r="G191" s="166" t="s">
        <v>37</v>
      </c>
      <c r="H191" s="212">
        <v>0</v>
      </c>
      <c r="I191" s="207">
        <v>0</v>
      </c>
      <c r="J191" s="234">
        <v>-242404.54</v>
      </c>
      <c r="K191" s="168">
        <f t="shared" si="19"/>
        <v>242404.54</v>
      </c>
      <c r="L191" s="219"/>
      <c r="M191" s="220"/>
      <c r="O191" s="213"/>
      <c r="P191" s="213"/>
    </row>
    <row r="192" spans="1:16" s="12" customFormat="1" ht="36" outlineLevel="5" x14ac:dyDescent="0.2">
      <c r="A192" s="13" t="s">
        <v>38</v>
      </c>
      <c r="B192" s="102" t="s">
        <v>29</v>
      </c>
      <c r="C192" s="102" t="s">
        <v>143</v>
      </c>
      <c r="D192" s="102" t="s">
        <v>201</v>
      </c>
      <c r="E192" s="102" t="s">
        <v>81</v>
      </c>
      <c r="F192" s="69" t="s">
        <v>240</v>
      </c>
      <c r="G192" s="69" t="s">
        <v>36</v>
      </c>
      <c r="H192" s="182">
        <v>687955300</v>
      </c>
      <c r="I192" s="262">
        <v>488145508.57999998</v>
      </c>
      <c r="J192" s="262">
        <v>487959886.39999998</v>
      </c>
      <c r="K192" s="124">
        <f t="shared" si="19"/>
        <v>185622.18000000715</v>
      </c>
      <c r="L192" s="91"/>
      <c r="M192" s="16"/>
      <c r="O192" s="16"/>
      <c r="P192" s="16"/>
    </row>
    <row r="193" spans="1:16" s="12" customFormat="1" ht="36" outlineLevel="5" x14ac:dyDescent="0.2">
      <c r="A193" s="13" t="s">
        <v>38</v>
      </c>
      <c r="B193" s="102" t="s">
        <v>29</v>
      </c>
      <c r="C193" s="102" t="s">
        <v>143</v>
      </c>
      <c r="D193" s="102" t="s">
        <v>201</v>
      </c>
      <c r="E193" s="102" t="s">
        <v>81</v>
      </c>
      <c r="F193" s="69" t="s">
        <v>240</v>
      </c>
      <c r="G193" s="69" t="s">
        <v>37</v>
      </c>
      <c r="H193" s="177">
        <v>13071149900</v>
      </c>
      <c r="I193" s="262">
        <v>9274764663.0599995</v>
      </c>
      <c r="J193" s="262">
        <v>9271479673.8899994</v>
      </c>
      <c r="K193" s="124">
        <f t="shared" si="19"/>
        <v>3284989.1700000763</v>
      </c>
      <c r="L193" s="91"/>
      <c r="M193" s="91"/>
      <c r="O193" s="16"/>
      <c r="P193" s="16"/>
    </row>
    <row r="194" spans="1:16" s="11" customFormat="1" ht="24" outlineLevel="3" x14ac:dyDescent="0.2">
      <c r="A194" s="130" t="s">
        <v>150</v>
      </c>
      <c r="B194" s="104" t="s">
        <v>29</v>
      </c>
      <c r="C194" s="104" t="s">
        <v>143</v>
      </c>
      <c r="D194" s="104" t="s">
        <v>151</v>
      </c>
      <c r="E194" s="104" t="s">
        <v>30</v>
      </c>
      <c r="F194" s="131"/>
      <c r="G194" s="131"/>
      <c r="H194" s="178">
        <f>SUM(H195:H196)</f>
        <v>52930600</v>
      </c>
      <c r="I194" s="201">
        <f>SUM(I195:I196)</f>
        <v>11528400</v>
      </c>
      <c r="J194" s="189">
        <f>SUM(J195:J196)</f>
        <v>8504122.8000000007</v>
      </c>
      <c r="K194" s="40">
        <f>SUM(K195:K196)</f>
        <v>3024277.2</v>
      </c>
      <c r="L194" s="122"/>
      <c r="M194" s="12"/>
      <c r="N194" s="12"/>
      <c r="O194" s="12"/>
      <c r="P194" s="12"/>
    </row>
    <row r="195" spans="1:16" s="12" customFormat="1" outlineLevel="5" x14ac:dyDescent="0.2">
      <c r="A195" s="17" t="s">
        <v>31</v>
      </c>
      <c r="B195" s="102" t="s">
        <v>29</v>
      </c>
      <c r="C195" s="102" t="s">
        <v>143</v>
      </c>
      <c r="D195" s="102" t="s">
        <v>151</v>
      </c>
      <c r="E195" s="102" t="s">
        <v>32</v>
      </c>
      <c r="F195" s="66"/>
      <c r="G195" s="66"/>
      <c r="H195" s="177">
        <v>18170600</v>
      </c>
      <c r="I195" s="200">
        <v>3028400</v>
      </c>
      <c r="J195" s="226">
        <v>14122.8</v>
      </c>
      <c r="K195" s="124">
        <f t="shared" si="19"/>
        <v>3014277.2</v>
      </c>
      <c r="N195" s="16"/>
    </row>
    <row r="196" spans="1:16" s="12" customFormat="1" ht="36" outlineLevel="5" x14ac:dyDescent="0.2">
      <c r="A196" s="13" t="s">
        <v>38</v>
      </c>
      <c r="B196" s="102" t="s">
        <v>29</v>
      </c>
      <c r="C196" s="102" t="s">
        <v>143</v>
      </c>
      <c r="D196" s="102" t="s">
        <v>151</v>
      </c>
      <c r="E196" s="102" t="s">
        <v>81</v>
      </c>
      <c r="F196" s="66"/>
      <c r="G196" s="65"/>
      <c r="H196" s="177">
        <v>34760000</v>
      </c>
      <c r="I196" s="200">
        <v>8500000</v>
      </c>
      <c r="J196" s="226">
        <v>8490000</v>
      </c>
      <c r="K196" s="124">
        <f t="shared" si="19"/>
        <v>10000</v>
      </c>
      <c r="M196" s="16"/>
      <c r="O196" s="16"/>
      <c r="P196" s="16"/>
    </row>
    <row r="197" spans="1:16" s="11" customFormat="1" ht="24" outlineLevel="3" x14ac:dyDescent="0.2">
      <c r="A197" s="130" t="s">
        <v>152</v>
      </c>
      <c r="B197" s="104" t="s">
        <v>29</v>
      </c>
      <c r="C197" s="104" t="s">
        <v>143</v>
      </c>
      <c r="D197" s="104" t="s">
        <v>153</v>
      </c>
      <c r="E197" s="104" t="s">
        <v>30</v>
      </c>
      <c r="F197" s="131"/>
      <c r="G197" s="131"/>
      <c r="H197" s="178">
        <f>SUM(H198)</f>
        <v>25000</v>
      </c>
      <c r="I197" s="201">
        <f>SUM(I198)</f>
        <v>4200</v>
      </c>
      <c r="J197" s="189">
        <f>SUM(J198)</f>
        <v>0</v>
      </c>
      <c r="K197" s="40">
        <f>SUM(K198)</f>
        <v>4200</v>
      </c>
      <c r="M197" s="12"/>
      <c r="O197" s="12"/>
      <c r="P197" s="12"/>
    </row>
    <row r="198" spans="1:16" s="12" customFormat="1" ht="36" outlineLevel="5" x14ac:dyDescent="0.2">
      <c r="A198" s="13" t="s">
        <v>38</v>
      </c>
      <c r="B198" s="102" t="s">
        <v>29</v>
      </c>
      <c r="C198" s="102" t="s">
        <v>143</v>
      </c>
      <c r="D198" s="102" t="s">
        <v>153</v>
      </c>
      <c r="E198" s="102" t="s">
        <v>81</v>
      </c>
      <c r="F198" s="66"/>
      <c r="G198" s="66"/>
      <c r="H198" s="177">
        <v>25000</v>
      </c>
      <c r="I198" s="200">
        <v>4200</v>
      </c>
      <c r="J198" s="188">
        <v>0</v>
      </c>
      <c r="K198" s="124">
        <f t="shared" si="19"/>
        <v>4200</v>
      </c>
      <c r="O198" s="16"/>
      <c r="P198" s="16"/>
    </row>
    <row r="199" spans="1:16" s="11" customFormat="1" ht="75" customHeight="1" outlineLevel="3" x14ac:dyDescent="0.2">
      <c r="A199" s="130" t="s">
        <v>154</v>
      </c>
      <c r="B199" s="104" t="s">
        <v>29</v>
      </c>
      <c r="C199" s="104" t="s">
        <v>143</v>
      </c>
      <c r="D199" s="104" t="s">
        <v>155</v>
      </c>
      <c r="E199" s="104" t="s">
        <v>30</v>
      </c>
      <c r="F199" s="131"/>
      <c r="G199" s="131"/>
      <c r="H199" s="178">
        <f>SUM(H200:H200)</f>
        <v>84900</v>
      </c>
      <c r="I199" s="201">
        <f>SUM(I200:I200)</f>
        <v>0</v>
      </c>
      <c r="J199" s="189">
        <f>SUM(J200:J200)</f>
        <v>0</v>
      </c>
      <c r="K199" s="40">
        <f>SUM(K200:K200)</f>
        <v>0</v>
      </c>
      <c r="M199" s="16"/>
      <c r="N199" s="12"/>
      <c r="O199" s="12"/>
      <c r="P199" s="12"/>
    </row>
    <row r="200" spans="1:16" s="12" customFormat="1" ht="24" outlineLevel="5" x14ac:dyDescent="0.2">
      <c r="A200" s="17" t="s">
        <v>156</v>
      </c>
      <c r="B200" s="102" t="s">
        <v>29</v>
      </c>
      <c r="C200" s="102" t="s">
        <v>143</v>
      </c>
      <c r="D200" s="102" t="s">
        <v>155</v>
      </c>
      <c r="E200" s="102" t="s">
        <v>32</v>
      </c>
      <c r="F200" s="69" t="s">
        <v>257</v>
      </c>
      <c r="G200" s="69" t="s">
        <v>37</v>
      </c>
      <c r="H200" s="177">
        <v>84900</v>
      </c>
      <c r="I200" s="200">
        <v>0</v>
      </c>
      <c r="J200" s="188">
        <v>0</v>
      </c>
      <c r="K200" s="124">
        <f t="shared" si="19"/>
        <v>0</v>
      </c>
      <c r="O200" s="16"/>
      <c r="P200" s="16"/>
    </row>
    <row r="201" spans="1:16" s="11" customFormat="1" ht="60.75" customHeight="1" outlineLevel="3" x14ac:dyDescent="0.2">
      <c r="A201" s="130" t="s">
        <v>157</v>
      </c>
      <c r="B201" s="104" t="s">
        <v>29</v>
      </c>
      <c r="C201" s="104" t="s">
        <v>143</v>
      </c>
      <c r="D201" s="104" t="s">
        <v>158</v>
      </c>
      <c r="E201" s="104" t="s">
        <v>30</v>
      </c>
      <c r="F201" s="131"/>
      <c r="G201" s="131"/>
      <c r="H201" s="178">
        <f>SUM(H202:H203)</f>
        <v>4300</v>
      </c>
      <c r="I201" s="201">
        <f>SUM(I202:I203)</f>
        <v>800</v>
      </c>
      <c r="J201" s="189">
        <f>SUM(J202:J203)</f>
        <v>0</v>
      </c>
      <c r="K201" s="40">
        <f>SUM(K202:K203)</f>
        <v>800</v>
      </c>
      <c r="M201" s="16"/>
      <c r="N201" s="12"/>
      <c r="O201" s="12"/>
      <c r="P201" s="12"/>
    </row>
    <row r="202" spans="1:16" s="12" customFormat="1" ht="36" outlineLevel="5" x14ac:dyDescent="0.2">
      <c r="A202" s="13" t="s">
        <v>38</v>
      </c>
      <c r="B202" s="102" t="s">
        <v>29</v>
      </c>
      <c r="C202" s="102" t="s">
        <v>143</v>
      </c>
      <c r="D202" s="102" t="s">
        <v>158</v>
      </c>
      <c r="E202" s="102">
        <v>244</v>
      </c>
      <c r="F202" s="66"/>
      <c r="G202" s="66"/>
      <c r="H202" s="177">
        <v>4300</v>
      </c>
      <c r="I202" s="200">
        <v>800</v>
      </c>
      <c r="J202" s="188">
        <v>0</v>
      </c>
      <c r="K202" s="124">
        <f>I202-J202</f>
        <v>800</v>
      </c>
      <c r="N202" s="16"/>
    </row>
    <row r="203" spans="1:16" s="12" customFormat="1" ht="24" hidden="1" outlineLevel="5" x14ac:dyDescent="0.2">
      <c r="A203" s="17" t="s">
        <v>156</v>
      </c>
      <c r="B203" s="102" t="s">
        <v>29</v>
      </c>
      <c r="C203" s="102" t="s">
        <v>143</v>
      </c>
      <c r="D203" s="102" t="s">
        <v>158</v>
      </c>
      <c r="E203" s="102">
        <v>323</v>
      </c>
      <c r="F203" s="66"/>
      <c r="G203" s="66"/>
      <c r="H203" s="177">
        <v>0</v>
      </c>
      <c r="I203" s="200">
        <v>0</v>
      </c>
      <c r="J203" s="188">
        <v>0</v>
      </c>
      <c r="K203" s="124">
        <f t="shared" si="19"/>
        <v>0</v>
      </c>
      <c r="M203" s="16"/>
      <c r="N203" s="16"/>
      <c r="O203" s="16"/>
      <c r="P203" s="16"/>
    </row>
    <row r="204" spans="1:16" s="11" customFormat="1" ht="36" outlineLevel="3" collapsed="1" x14ac:dyDescent="0.2">
      <c r="A204" s="130" t="s">
        <v>159</v>
      </c>
      <c r="B204" s="104" t="s">
        <v>29</v>
      </c>
      <c r="C204" s="104" t="s">
        <v>143</v>
      </c>
      <c r="D204" s="104" t="s">
        <v>160</v>
      </c>
      <c r="E204" s="104" t="s">
        <v>30</v>
      </c>
      <c r="F204" s="131"/>
      <c r="G204" s="131"/>
      <c r="H204" s="178">
        <f>SUM(H205:H209)</f>
        <v>4626244100</v>
      </c>
      <c r="I204" s="201">
        <f>SUM(I205:I209)</f>
        <v>2189250750</v>
      </c>
      <c r="J204" s="189">
        <f>SUM(J205:J209)</f>
        <v>1712615570.1500001</v>
      </c>
      <c r="K204" s="40">
        <f>SUM(K205:K209)</f>
        <v>476635179.8499999</v>
      </c>
      <c r="M204" s="16"/>
      <c r="N204" s="12"/>
      <c r="O204" s="16"/>
      <c r="P204" s="16"/>
    </row>
    <row r="205" spans="1:16" s="12" customFormat="1" ht="36" outlineLevel="5" x14ac:dyDescent="0.2">
      <c r="A205" s="13" t="s">
        <v>38</v>
      </c>
      <c r="B205" s="102" t="s">
        <v>29</v>
      </c>
      <c r="C205" s="102" t="s">
        <v>143</v>
      </c>
      <c r="D205" s="102" t="s">
        <v>160</v>
      </c>
      <c r="E205" s="102">
        <v>244</v>
      </c>
      <c r="F205" s="70" t="s">
        <v>241</v>
      </c>
      <c r="G205" s="70" t="s">
        <v>37</v>
      </c>
      <c r="H205" s="177">
        <f>41156900-9500000</f>
        <v>31656900</v>
      </c>
      <c r="I205" s="200">
        <v>1637150</v>
      </c>
      <c r="J205" s="188">
        <v>610865.98</v>
      </c>
      <c r="K205" s="124">
        <f t="shared" si="19"/>
        <v>1026284.02</v>
      </c>
      <c r="L205" s="91"/>
    </row>
    <row r="206" spans="1:16" s="161" customFormat="1" ht="36.75" customHeight="1" outlineLevel="5" x14ac:dyDescent="0.2">
      <c r="A206" s="13" t="s">
        <v>38</v>
      </c>
      <c r="B206" s="164" t="s">
        <v>29</v>
      </c>
      <c r="C206" s="164" t="s">
        <v>143</v>
      </c>
      <c r="D206" s="164" t="s">
        <v>160</v>
      </c>
      <c r="E206" s="164" t="s">
        <v>81</v>
      </c>
      <c r="F206" s="165" t="s">
        <v>218</v>
      </c>
      <c r="G206" s="165" t="s">
        <v>37</v>
      </c>
      <c r="H206" s="212">
        <v>0</v>
      </c>
      <c r="I206" s="207">
        <v>0</v>
      </c>
      <c r="J206" s="232">
        <v>-1735</v>
      </c>
      <c r="K206" s="168">
        <f t="shared" si="19"/>
        <v>1735</v>
      </c>
      <c r="L206" s="214"/>
    </row>
    <row r="207" spans="1:16" s="12" customFormat="1" ht="36" outlineLevel="5" x14ac:dyDescent="0.2">
      <c r="A207" s="13" t="s">
        <v>38</v>
      </c>
      <c r="B207" s="102" t="s">
        <v>29</v>
      </c>
      <c r="C207" s="102" t="s">
        <v>143</v>
      </c>
      <c r="D207" s="102" t="s">
        <v>0</v>
      </c>
      <c r="E207" s="102">
        <v>313</v>
      </c>
      <c r="F207" s="70" t="s">
        <v>241</v>
      </c>
      <c r="G207" s="70" t="s">
        <v>37</v>
      </c>
      <c r="H207" s="177">
        <v>0</v>
      </c>
      <c r="I207" s="200">
        <v>0</v>
      </c>
      <c r="J207" s="226">
        <v>-12983</v>
      </c>
      <c r="K207" s="124">
        <f t="shared" ref="K207" si="20">I207-J207</f>
        <v>12983</v>
      </c>
      <c r="N207" s="16"/>
    </row>
    <row r="208" spans="1:16" s="12" customFormat="1" ht="36" outlineLevel="5" x14ac:dyDescent="0.2">
      <c r="A208" s="13" t="s">
        <v>38</v>
      </c>
      <c r="B208" s="102" t="s">
        <v>29</v>
      </c>
      <c r="C208" s="102" t="s">
        <v>143</v>
      </c>
      <c r="D208" s="102" t="s">
        <v>0</v>
      </c>
      <c r="E208" s="102">
        <v>313</v>
      </c>
      <c r="F208" s="70" t="s">
        <v>241</v>
      </c>
      <c r="G208" s="70" t="s">
        <v>37</v>
      </c>
      <c r="H208" s="177">
        <v>4585087200</v>
      </c>
      <c r="I208" s="200">
        <v>2187613600</v>
      </c>
      <c r="J208" s="226">
        <v>1712019422.1700001</v>
      </c>
      <c r="K208" s="124">
        <f t="shared" si="19"/>
        <v>475594177.82999992</v>
      </c>
      <c r="N208" s="16"/>
    </row>
    <row r="209" spans="1:16" s="12" customFormat="1" ht="36" outlineLevel="5" x14ac:dyDescent="0.2">
      <c r="A209" s="17" t="s">
        <v>66</v>
      </c>
      <c r="B209" s="102" t="s">
        <v>29</v>
      </c>
      <c r="C209" s="102" t="s">
        <v>143</v>
      </c>
      <c r="D209" s="102" t="s">
        <v>160</v>
      </c>
      <c r="E209" s="102">
        <v>242</v>
      </c>
      <c r="F209" s="70" t="s">
        <v>241</v>
      </c>
      <c r="G209" s="266" t="s">
        <v>37</v>
      </c>
      <c r="H209" s="177">
        <v>9500000</v>
      </c>
      <c r="I209" s="200">
        <v>0</v>
      </c>
      <c r="J209" s="226">
        <v>0</v>
      </c>
      <c r="K209" s="124">
        <f>I209-J209</f>
        <v>0</v>
      </c>
      <c r="L209" s="91"/>
      <c r="M209" s="16"/>
      <c r="O209" s="16"/>
      <c r="P209" s="16"/>
    </row>
    <row r="210" spans="1:16" s="11" customFormat="1" ht="25.5" customHeight="1" outlineLevel="3" x14ac:dyDescent="0.2">
      <c r="A210" s="130" t="s">
        <v>60</v>
      </c>
      <c r="B210" s="104" t="s">
        <v>29</v>
      </c>
      <c r="C210" s="104" t="s">
        <v>161</v>
      </c>
      <c r="D210" s="104" t="s">
        <v>162</v>
      </c>
      <c r="E210" s="104" t="s">
        <v>30</v>
      </c>
      <c r="F210" s="131"/>
      <c r="G210" s="265"/>
      <c r="H210" s="178">
        <f>SUM(H211:H221)</f>
        <v>556618100</v>
      </c>
      <c r="I210" s="201">
        <f>SUM(I211:I221)</f>
        <v>186230690.41</v>
      </c>
      <c r="J210" s="189">
        <f>SUM(J211:J221)</f>
        <v>168179549.06</v>
      </c>
      <c r="K210" s="40">
        <f>SUM(K211:K221)</f>
        <v>18051141.349999994</v>
      </c>
      <c r="M210" s="12"/>
      <c r="N210" s="12"/>
      <c r="O210" s="12"/>
      <c r="P210" s="12"/>
    </row>
    <row r="211" spans="1:16" s="12" customFormat="1" outlineLevel="5" x14ac:dyDescent="0.2">
      <c r="A211" s="17" t="s">
        <v>62</v>
      </c>
      <c r="B211" s="102" t="s">
        <v>29</v>
      </c>
      <c r="C211" s="102" t="s">
        <v>161</v>
      </c>
      <c r="D211" s="102" t="s">
        <v>162</v>
      </c>
      <c r="E211" s="102" t="s">
        <v>63</v>
      </c>
      <c r="F211" s="66"/>
      <c r="G211" s="66"/>
      <c r="H211" s="177">
        <v>406348541</v>
      </c>
      <c r="I211" s="200">
        <v>135449600</v>
      </c>
      <c r="J211" s="226">
        <v>126254478.04000001</v>
      </c>
      <c r="K211" s="124">
        <f t="shared" si="19"/>
        <v>9195121.9599999934</v>
      </c>
    </row>
    <row r="212" spans="1:16" s="12" customFormat="1" ht="24" outlineLevel="5" x14ac:dyDescent="0.2">
      <c r="A212" s="17" t="s">
        <v>89</v>
      </c>
      <c r="B212" s="102" t="s">
        <v>29</v>
      </c>
      <c r="C212" s="102" t="s">
        <v>161</v>
      </c>
      <c r="D212" s="102" t="s">
        <v>162</v>
      </c>
      <c r="E212" s="102" t="s">
        <v>163</v>
      </c>
      <c r="F212" s="66"/>
      <c r="G212" s="66"/>
      <c r="H212" s="177">
        <v>0</v>
      </c>
      <c r="I212" s="200">
        <v>0</v>
      </c>
      <c r="J212" s="226">
        <v>0</v>
      </c>
      <c r="K212" s="124">
        <f t="shared" si="19"/>
        <v>0</v>
      </c>
    </row>
    <row r="213" spans="1:16" s="12" customFormat="1" ht="48" outlineLevel="5" x14ac:dyDescent="0.2">
      <c r="A213" s="17" t="s">
        <v>64</v>
      </c>
      <c r="B213" s="102" t="s">
        <v>29</v>
      </c>
      <c r="C213" s="102" t="s">
        <v>161</v>
      </c>
      <c r="D213" s="102" t="s">
        <v>162</v>
      </c>
      <c r="E213" s="102" t="s">
        <v>65</v>
      </c>
      <c r="F213" s="66"/>
      <c r="G213" s="66"/>
      <c r="H213" s="177">
        <v>122717259</v>
      </c>
      <c r="I213" s="200">
        <v>40905600</v>
      </c>
      <c r="J213" s="226">
        <v>36040337.609999999</v>
      </c>
      <c r="K213" s="124">
        <f t="shared" si="19"/>
        <v>4865262.3900000006</v>
      </c>
    </row>
    <row r="214" spans="1:16" s="12" customFormat="1" ht="27" customHeight="1" outlineLevel="5" x14ac:dyDescent="0.2">
      <c r="A214" s="17" t="s">
        <v>66</v>
      </c>
      <c r="B214" s="102" t="s">
        <v>29</v>
      </c>
      <c r="C214" s="102" t="s">
        <v>161</v>
      </c>
      <c r="D214" s="102" t="s">
        <v>162</v>
      </c>
      <c r="E214" s="102" t="s">
        <v>67</v>
      </c>
      <c r="F214" s="66"/>
      <c r="G214" s="66"/>
      <c r="H214" s="177">
        <v>6481900</v>
      </c>
      <c r="I214" s="200">
        <v>2160800</v>
      </c>
      <c r="J214" s="226">
        <v>1184105.77</v>
      </c>
      <c r="K214" s="124">
        <f t="shared" si="19"/>
        <v>976694.23</v>
      </c>
    </row>
    <row r="215" spans="1:16" s="12" customFormat="1" ht="27" hidden="1" customHeight="1" outlineLevel="5" x14ac:dyDescent="0.2">
      <c r="A215" s="17" t="s">
        <v>198</v>
      </c>
      <c r="B215" s="102" t="s">
        <v>29</v>
      </c>
      <c r="C215" s="102" t="s">
        <v>161</v>
      </c>
      <c r="D215" s="102" t="s">
        <v>162</v>
      </c>
      <c r="E215" s="102">
        <v>243</v>
      </c>
      <c r="F215" s="66"/>
      <c r="G215" s="66"/>
      <c r="H215" s="177">
        <v>0</v>
      </c>
      <c r="I215" s="200">
        <v>0</v>
      </c>
      <c r="J215" s="226">
        <v>0</v>
      </c>
      <c r="K215" s="124">
        <f t="shared" si="19"/>
        <v>0</v>
      </c>
      <c r="M215" s="16"/>
    </row>
    <row r="216" spans="1:16" s="12" customFormat="1" outlineLevel="5" x14ac:dyDescent="0.2">
      <c r="A216" s="17" t="s">
        <v>31</v>
      </c>
      <c r="B216" s="102" t="s">
        <v>29</v>
      </c>
      <c r="C216" s="102" t="s">
        <v>161</v>
      </c>
      <c r="D216" s="102" t="s">
        <v>162</v>
      </c>
      <c r="E216" s="102" t="s">
        <v>32</v>
      </c>
      <c r="F216" s="66"/>
      <c r="G216" s="66"/>
      <c r="H216" s="177">
        <v>13743700</v>
      </c>
      <c r="I216" s="200">
        <v>4581200</v>
      </c>
      <c r="J216" s="226">
        <v>2830362.98</v>
      </c>
      <c r="K216" s="124">
        <f t="shared" si="19"/>
        <v>1750837.02</v>
      </c>
    </row>
    <row r="217" spans="1:16" s="12" customFormat="1" outlineLevel="5" x14ac:dyDescent="0.2">
      <c r="A217" s="17" t="s">
        <v>205</v>
      </c>
      <c r="B217" s="102" t="s">
        <v>29</v>
      </c>
      <c r="C217" s="102" t="s">
        <v>161</v>
      </c>
      <c r="D217" s="102" t="s">
        <v>162</v>
      </c>
      <c r="E217" s="102">
        <v>247</v>
      </c>
      <c r="F217" s="66"/>
      <c r="G217" s="66"/>
      <c r="H217" s="177">
        <v>6666600</v>
      </c>
      <c r="I217" s="200">
        <v>2777600</v>
      </c>
      <c r="J217" s="226">
        <v>1699324.21</v>
      </c>
      <c r="K217" s="124">
        <f t="shared" si="19"/>
        <v>1078275.79</v>
      </c>
    </row>
    <row r="218" spans="1:16" s="12" customFormat="1" ht="36" outlineLevel="5" x14ac:dyDescent="0.2">
      <c r="A218" s="17" t="s">
        <v>164</v>
      </c>
      <c r="B218" s="102" t="s">
        <v>29</v>
      </c>
      <c r="C218" s="102" t="s">
        <v>161</v>
      </c>
      <c r="D218" s="102" t="s">
        <v>162</v>
      </c>
      <c r="E218" s="102" t="s">
        <v>222</v>
      </c>
      <c r="F218" s="66"/>
      <c r="G218" s="66"/>
      <c r="H218" s="177">
        <v>70020.61</v>
      </c>
      <c r="I218" s="200">
        <v>39319.410000000003</v>
      </c>
      <c r="J218" s="226">
        <v>28458.45</v>
      </c>
      <c r="K218" s="124">
        <f t="shared" si="19"/>
        <v>10860.960000000003</v>
      </c>
      <c r="L218" s="16"/>
    </row>
    <row r="219" spans="1:16" s="12" customFormat="1" ht="24" outlineLevel="5" x14ac:dyDescent="0.2">
      <c r="A219" s="17" t="s">
        <v>70</v>
      </c>
      <c r="B219" s="102" t="s">
        <v>29</v>
      </c>
      <c r="C219" s="102" t="s">
        <v>161</v>
      </c>
      <c r="D219" s="102" t="s">
        <v>162</v>
      </c>
      <c r="E219" s="102" t="s">
        <v>71</v>
      </c>
      <c r="F219" s="66"/>
      <c r="G219" s="66"/>
      <c r="H219" s="177">
        <v>469781.06</v>
      </c>
      <c r="I219" s="200">
        <v>234900</v>
      </c>
      <c r="J219" s="226">
        <v>75362</v>
      </c>
      <c r="K219" s="124">
        <f t="shared" si="19"/>
        <v>159538</v>
      </c>
    </row>
    <row r="220" spans="1:16" s="12" customFormat="1" outlineLevel="5" x14ac:dyDescent="0.2">
      <c r="A220" s="17" t="s">
        <v>72</v>
      </c>
      <c r="B220" s="102" t="s">
        <v>29</v>
      </c>
      <c r="C220" s="102" t="s">
        <v>161</v>
      </c>
      <c r="D220" s="102" t="s">
        <v>162</v>
      </c>
      <c r="E220" s="102" t="s">
        <v>73</v>
      </c>
      <c r="F220" s="66"/>
      <c r="G220" s="66"/>
      <c r="H220" s="177">
        <v>43298.33</v>
      </c>
      <c r="I220" s="200">
        <v>21671</v>
      </c>
      <c r="J220" s="226">
        <v>7120</v>
      </c>
      <c r="K220" s="124">
        <f t="shared" si="19"/>
        <v>14551</v>
      </c>
      <c r="N220" s="16"/>
    </row>
    <row r="221" spans="1:16" s="12" customFormat="1" outlineLevel="5" x14ac:dyDescent="0.2">
      <c r="A221" s="17" t="s">
        <v>74</v>
      </c>
      <c r="B221" s="102" t="s">
        <v>29</v>
      </c>
      <c r="C221" s="102" t="s">
        <v>161</v>
      </c>
      <c r="D221" s="102" t="s">
        <v>162</v>
      </c>
      <c r="E221" s="102" t="s">
        <v>165</v>
      </c>
      <c r="F221" s="66"/>
      <c r="G221" s="66"/>
      <c r="H221" s="177">
        <v>77000</v>
      </c>
      <c r="I221" s="200">
        <v>60000</v>
      </c>
      <c r="J221" s="226">
        <v>60000</v>
      </c>
      <c r="K221" s="124">
        <f t="shared" si="19"/>
        <v>0</v>
      </c>
      <c r="O221" s="16"/>
      <c r="P221" s="16"/>
    </row>
    <row r="222" spans="1:16" s="11" customFormat="1" ht="24" outlineLevel="3" x14ac:dyDescent="0.2">
      <c r="A222" s="130" t="s">
        <v>166</v>
      </c>
      <c r="B222" s="104" t="s">
        <v>29</v>
      </c>
      <c r="C222" s="104" t="s">
        <v>161</v>
      </c>
      <c r="D222" s="104" t="s">
        <v>167</v>
      </c>
      <c r="E222" s="104" t="s">
        <v>30</v>
      </c>
      <c r="F222" s="131"/>
      <c r="G222" s="131"/>
      <c r="H222" s="178">
        <f>SUM(H223:H232)</f>
        <v>131673305.99999999</v>
      </c>
      <c r="I222" s="201">
        <f>SUM(I223:I232)</f>
        <v>44047145</v>
      </c>
      <c r="J222" s="189">
        <f>SUM(J223:J232)</f>
        <v>38559977.889999993</v>
      </c>
      <c r="K222" s="40">
        <f>SUM(K223:K232)</f>
        <v>5487167.1099999994</v>
      </c>
      <c r="M222" s="12"/>
      <c r="N222" s="12"/>
      <c r="O222" s="12"/>
      <c r="P222" s="12"/>
    </row>
    <row r="223" spans="1:16" s="12" customFormat="1" ht="24" outlineLevel="5" x14ac:dyDescent="0.2">
      <c r="A223" s="17" t="s">
        <v>168</v>
      </c>
      <c r="B223" s="102" t="s">
        <v>29</v>
      </c>
      <c r="C223" s="102" t="s">
        <v>161</v>
      </c>
      <c r="D223" s="102" t="s">
        <v>167</v>
      </c>
      <c r="E223" s="102" t="s">
        <v>169</v>
      </c>
      <c r="F223" s="66"/>
      <c r="G223" s="66"/>
      <c r="H223" s="177">
        <v>86670800</v>
      </c>
      <c r="I223" s="200">
        <v>28890400</v>
      </c>
      <c r="J223" s="226">
        <v>27483856.91</v>
      </c>
      <c r="K223" s="124">
        <f t="shared" ref="K223:K256" si="21">I223-J223</f>
        <v>1406543.0899999999</v>
      </c>
    </row>
    <row r="224" spans="1:16" s="12" customFormat="1" ht="36" outlineLevel="5" x14ac:dyDescent="0.2">
      <c r="A224" s="17" t="s">
        <v>170</v>
      </c>
      <c r="B224" s="102" t="s">
        <v>29</v>
      </c>
      <c r="C224" s="102" t="s">
        <v>161</v>
      </c>
      <c r="D224" s="102" t="s">
        <v>167</v>
      </c>
      <c r="E224" s="102" t="s">
        <v>171</v>
      </c>
      <c r="F224" s="66"/>
      <c r="G224" s="66"/>
      <c r="H224" s="177">
        <v>1866300</v>
      </c>
      <c r="I224" s="200">
        <v>544295</v>
      </c>
      <c r="J224" s="226">
        <v>145120</v>
      </c>
      <c r="K224" s="124">
        <f t="shared" si="21"/>
        <v>399175</v>
      </c>
    </row>
    <row r="225" spans="1:16" s="12" customFormat="1" ht="48" outlineLevel="5" x14ac:dyDescent="0.2">
      <c r="A225" s="17" t="s">
        <v>172</v>
      </c>
      <c r="B225" s="102" t="s">
        <v>29</v>
      </c>
      <c r="C225" s="102" t="s">
        <v>161</v>
      </c>
      <c r="D225" s="102" t="s">
        <v>167</v>
      </c>
      <c r="E225" s="102" t="s">
        <v>173</v>
      </c>
      <c r="F225" s="66"/>
      <c r="G225" s="66"/>
      <c r="H225" s="177">
        <v>26175000</v>
      </c>
      <c r="I225" s="200">
        <v>8724920</v>
      </c>
      <c r="J225" s="226">
        <v>8130799.9100000001</v>
      </c>
      <c r="K225" s="124">
        <f t="shared" si="21"/>
        <v>594120.08999999985</v>
      </c>
    </row>
    <row r="226" spans="1:16" s="12" customFormat="1" ht="27" customHeight="1" outlineLevel="5" x14ac:dyDescent="0.2">
      <c r="A226" s="17" t="s">
        <v>66</v>
      </c>
      <c r="B226" s="102" t="s">
        <v>29</v>
      </c>
      <c r="C226" s="102" t="s">
        <v>161</v>
      </c>
      <c r="D226" s="102" t="s">
        <v>167</v>
      </c>
      <c r="E226" s="102" t="s">
        <v>67</v>
      </c>
      <c r="F226" s="66"/>
      <c r="G226" s="66"/>
      <c r="H226" s="177">
        <v>5594810</v>
      </c>
      <c r="I226" s="200">
        <v>1864800</v>
      </c>
      <c r="J226" s="226">
        <v>1138521.73</v>
      </c>
      <c r="K226" s="124">
        <f t="shared" si="21"/>
        <v>726278.27</v>
      </c>
      <c r="M226" s="16"/>
    </row>
    <row r="227" spans="1:16" s="12" customFormat="1" outlineLevel="5" x14ac:dyDescent="0.2">
      <c r="A227" s="17" t="s">
        <v>31</v>
      </c>
      <c r="B227" s="102" t="s">
        <v>29</v>
      </c>
      <c r="C227" s="102" t="s">
        <v>161</v>
      </c>
      <c r="D227" s="102" t="s">
        <v>167</v>
      </c>
      <c r="E227" s="102" t="s">
        <v>32</v>
      </c>
      <c r="F227" s="66"/>
      <c r="G227" s="66"/>
      <c r="H227" s="177">
        <v>8567894.7899999991</v>
      </c>
      <c r="I227" s="200">
        <v>2858630</v>
      </c>
      <c r="J227" s="226">
        <v>788927.9</v>
      </c>
      <c r="K227" s="124">
        <f t="shared" si="21"/>
        <v>2069702.1</v>
      </c>
    </row>
    <row r="228" spans="1:16" s="12" customFormat="1" outlineLevel="5" x14ac:dyDescent="0.2">
      <c r="A228" s="17" t="s">
        <v>205</v>
      </c>
      <c r="B228" s="102" t="s">
        <v>29</v>
      </c>
      <c r="C228" s="102" t="s">
        <v>161</v>
      </c>
      <c r="D228" s="102" t="s">
        <v>167</v>
      </c>
      <c r="E228" s="102">
        <v>247</v>
      </c>
      <c r="F228" s="66"/>
      <c r="G228" s="66"/>
      <c r="H228" s="177">
        <v>2222095.21</v>
      </c>
      <c r="I228" s="200">
        <v>925900</v>
      </c>
      <c r="J228" s="226">
        <v>778592.44</v>
      </c>
      <c r="K228" s="124">
        <f t="shared" si="21"/>
        <v>147307.56000000006</v>
      </c>
    </row>
    <row r="229" spans="1:16" s="12" customFormat="1" ht="36" outlineLevel="5" x14ac:dyDescent="0.2">
      <c r="A229" s="17" t="s">
        <v>164</v>
      </c>
      <c r="B229" s="102" t="s">
        <v>29</v>
      </c>
      <c r="C229" s="102" t="s">
        <v>161</v>
      </c>
      <c r="D229" s="102" t="s">
        <v>167</v>
      </c>
      <c r="E229" s="102">
        <v>831</v>
      </c>
      <c r="F229" s="66"/>
      <c r="G229" s="66"/>
      <c r="H229" s="177">
        <v>40000</v>
      </c>
      <c r="I229" s="200">
        <v>11600</v>
      </c>
      <c r="J229" s="188">
        <v>0</v>
      </c>
      <c r="K229" s="124">
        <f t="shared" si="21"/>
        <v>11600</v>
      </c>
    </row>
    <row r="230" spans="1:16" s="12" customFormat="1" ht="24" outlineLevel="5" x14ac:dyDescent="0.2">
      <c r="A230" s="17" t="s">
        <v>70</v>
      </c>
      <c r="B230" s="102" t="s">
        <v>29</v>
      </c>
      <c r="C230" s="102" t="s">
        <v>161</v>
      </c>
      <c r="D230" s="102" t="s">
        <v>167</v>
      </c>
      <c r="E230" s="102" t="s">
        <v>71</v>
      </c>
      <c r="F230" s="66"/>
      <c r="G230" s="66"/>
      <c r="H230" s="177">
        <v>380000</v>
      </c>
      <c r="I230" s="200">
        <v>190000</v>
      </c>
      <c r="J230" s="188">
        <v>89401</v>
      </c>
      <c r="K230" s="124">
        <f t="shared" si="21"/>
        <v>100599</v>
      </c>
      <c r="M230" s="16"/>
    </row>
    <row r="231" spans="1:16" s="12" customFormat="1" outlineLevel="5" x14ac:dyDescent="0.2">
      <c r="A231" s="17" t="s">
        <v>72</v>
      </c>
      <c r="B231" s="102" t="s">
        <v>29</v>
      </c>
      <c r="C231" s="102" t="s">
        <v>161</v>
      </c>
      <c r="D231" s="102" t="s">
        <v>167</v>
      </c>
      <c r="E231" s="102" t="s">
        <v>73</v>
      </c>
      <c r="F231" s="66"/>
      <c r="G231" s="66"/>
      <c r="H231" s="177">
        <v>28500</v>
      </c>
      <c r="I231" s="200">
        <v>14200</v>
      </c>
      <c r="J231" s="188">
        <v>4758</v>
      </c>
      <c r="K231" s="124">
        <f t="shared" si="21"/>
        <v>9442</v>
      </c>
      <c r="N231" s="16"/>
    </row>
    <row r="232" spans="1:16" s="12" customFormat="1" outlineLevel="5" x14ac:dyDescent="0.2">
      <c r="A232" s="17" t="s">
        <v>74</v>
      </c>
      <c r="B232" s="102" t="s">
        <v>29</v>
      </c>
      <c r="C232" s="102" t="s">
        <v>161</v>
      </c>
      <c r="D232" s="102" t="s">
        <v>167</v>
      </c>
      <c r="E232" s="102">
        <v>853</v>
      </c>
      <c r="F232" s="66"/>
      <c r="G232" s="66"/>
      <c r="H232" s="177">
        <v>127906</v>
      </c>
      <c r="I232" s="200">
        <v>22400</v>
      </c>
      <c r="J232" s="188">
        <v>0</v>
      </c>
      <c r="K232" s="124">
        <f t="shared" si="21"/>
        <v>22400</v>
      </c>
      <c r="M232" s="16"/>
      <c r="O232" s="16"/>
      <c r="P232" s="16"/>
    </row>
    <row r="233" spans="1:16" s="11" customFormat="1" ht="36" outlineLevel="3" x14ac:dyDescent="0.2">
      <c r="A233" s="130" t="s">
        <v>199</v>
      </c>
      <c r="B233" s="104" t="s">
        <v>29</v>
      </c>
      <c r="C233" s="104" t="s">
        <v>161</v>
      </c>
      <c r="D233" s="104" t="s">
        <v>206</v>
      </c>
      <c r="E233" s="104" t="s">
        <v>30</v>
      </c>
      <c r="F233" s="131"/>
      <c r="G233" s="131"/>
      <c r="H233" s="178">
        <f>SUM(H234:H238)</f>
        <v>941037100</v>
      </c>
      <c r="I233" s="201">
        <f>SUM(I234:I238)</f>
        <v>528947368</v>
      </c>
      <c r="J233" s="190">
        <f>SUM(J234:J238)</f>
        <v>439599997.39999998</v>
      </c>
      <c r="K233" s="15">
        <f>SUM(K234:K238)</f>
        <v>89347370.600000009</v>
      </c>
      <c r="M233" s="12"/>
      <c r="N233" s="12"/>
      <c r="O233" s="12"/>
      <c r="P233" s="12"/>
    </row>
    <row r="234" spans="1:16" s="12" customFormat="1" outlineLevel="3" x14ac:dyDescent="0.2">
      <c r="A234" s="17" t="s">
        <v>31</v>
      </c>
      <c r="B234" s="102" t="s">
        <v>29</v>
      </c>
      <c r="C234" s="102" t="s">
        <v>161</v>
      </c>
      <c r="D234" s="102" t="s">
        <v>206</v>
      </c>
      <c r="E234" s="106">
        <v>244</v>
      </c>
      <c r="F234" s="70"/>
      <c r="G234" s="66"/>
      <c r="H234" s="186">
        <v>4681800</v>
      </c>
      <c r="I234" s="209">
        <v>2631579</v>
      </c>
      <c r="J234" s="259">
        <v>1745826.68</v>
      </c>
      <c r="K234" s="124">
        <f>I234-J234</f>
        <v>885752.32000000007</v>
      </c>
    </row>
    <row r="235" spans="1:16" s="161" customFormat="1" ht="36" hidden="1" outlineLevel="5" x14ac:dyDescent="0.2">
      <c r="A235" s="163" t="s">
        <v>59</v>
      </c>
      <c r="B235" s="164" t="s">
        <v>29</v>
      </c>
      <c r="C235" s="164" t="s">
        <v>161</v>
      </c>
      <c r="D235" s="164" t="s">
        <v>206</v>
      </c>
      <c r="E235" s="164">
        <v>321</v>
      </c>
      <c r="F235" s="165" t="s">
        <v>223</v>
      </c>
      <c r="G235" s="166" t="s">
        <v>36</v>
      </c>
      <c r="H235" s="212">
        <v>0</v>
      </c>
      <c r="I235" s="207">
        <v>0</v>
      </c>
      <c r="J235" s="232">
        <v>0</v>
      </c>
      <c r="K235" s="168">
        <f>I235-J235</f>
        <v>0</v>
      </c>
      <c r="N235" s="213"/>
    </row>
    <row r="236" spans="1:16" s="161" customFormat="1" ht="39" hidden="1" customHeight="1" outlineLevel="5" x14ac:dyDescent="0.2">
      <c r="A236" s="163" t="s">
        <v>59</v>
      </c>
      <c r="B236" s="164" t="s">
        <v>29</v>
      </c>
      <c r="C236" s="164" t="s">
        <v>161</v>
      </c>
      <c r="D236" s="164" t="s">
        <v>206</v>
      </c>
      <c r="E236" s="164">
        <v>321</v>
      </c>
      <c r="F236" s="165" t="s">
        <v>223</v>
      </c>
      <c r="G236" s="166" t="s">
        <v>37</v>
      </c>
      <c r="H236" s="212">
        <v>0</v>
      </c>
      <c r="I236" s="207">
        <v>0</v>
      </c>
      <c r="J236" s="232">
        <v>0</v>
      </c>
      <c r="K236" s="168">
        <f t="shared" si="21"/>
        <v>0</v>
      </c>
      <c r="M236" s="221"/>
      <c r="O236" s="213"/>
      <c r="P236" s="213"/>
    </row>
    <row r="237" spans="1:16" s="12" customFormat="1" ht="36" outlineLevel="5" x14ac:dyDescent="0.2">
      <c r="A237" s="17" t="s">
        <v>59</v>
      </c>
      <c r="B237" s="102" t="s">
        <v>29</v>
      </c>
      <c r="C237" s="102" t="s">
        <v>161</v>
      </c>
      <c r="D237" s="102" t="s">
        <v>206</v>
      </c>
      <c r="E237" s="102">
        <v>321</v>
      </c>
      <c r="F237" s="70" t="s">
        <v>250</v>
      </c>
      <c r="G237" s="69" t="s">
        <v>36</v>
      </c>
      <c r="H237" s="177">
        <v>46817800</v>
      </c>
      <c r="I237" s="262">
        <v>26315789</v>
      </c>
      <c r="J237" s="262">
        <v>21892708.52</v>
      </c>
      <c r="K237" s="124">
        <f>I237-J237</f>
        <v>4423080.4800000004</v>
      </c>
      <c r="L237" s="62"/>
      <c r="N237" s="16"/>
    </row>
    <row r="238" spans="1:16" s="12" customFormat="1" ht="39" customHeight="1" outlineLevel="5" x14ac:dyDescent="0.2">
      <c r="A238" s="17" t="s">
        <v>59</v>
      </c>
      <c r="B238" s="102" t="s">
        <v>29</v>
      </c>
      <c r="C238" s="102" t="s">
        <v>161</v>
      </c>
      <c r="D238" s="102" t="s">
        <v>206</v>
      </c>
      <c r="E238" s="102">
        <v>321</v>
      </c>
      <c r="F238" s="70" t="s">
        <v>250</v>
      </c>
      <c r="G238" s="69" t="s">
        <v>37</v>
      </c>
      <c r="H238" s="177">
        <v>889537500</v>
      </c>
      <c r="I238" s="262">
        <v>500000000</v>
      </c>
      <c r="J238" s="262">
        <v>415961462.19999999</v>
      </c>
      <c r="K238" s="124">
        <f>I238-J238</f>
        <v>84038537.800000012</v>
      </c>
      <c r="L238" s="62"/>
      <c r="M238" s="154"/>
      <c r="O238" s="16"/>
      <c r="P238" s="16"/>
    </row>
    <row r="239" spans="1:16" s="11" customFormat="1" ht="72" outlineLevel="3" x14ac:dyDescent="0.2">
      <c r="A239" s="130" t="s">
        <v>174</v>
      </c>
      <c r="B239" s="104" t="s">
        <v>29</v>
      </c>
      <c r="C239" s="104" t="s">
        <v>161</v>
      </c>
      <c r="D239" s="104" t="s">
        <v>175</v>
      </c>
      <c r="E239" s="104" t="s">
        <v>30</v>
      </c>
      <c r="F239" s="131"/>
      <c r="G239" s="131"/>
      <c r="H239" s="178">
        <f>SUM(H240)</f>
        <v>11591800</v>
      </c>
      <c r="I239" s="201">
        <f>SUM(I240)</f>
        <v>1932000</v>
      </c>
      <c r="J239" s="189">
        <f>SUM(J240)</f>
        <v>0</v>
      </c>
      <c r="K239" s="40">
        <f>SUM(K240)</f>
        <v>1932000</v>
      </c>
      <c r="N239" s="18"/>
      <c r="O239" s="12"/>
      <c r="P239" s="12"/>
    </row>
    <row r="240" spans="1:16" s="12" customFormat="1" ht="24" outlineLevel="5" x14ac:dyDescent="0.2">
      <c r="A240" s="17" t="s">
        <v>176</v>
      </c>
      <c r="B240" s="102" t="s">
        <v>29</v>
      </c>
      <c r="C240" s="102" t="s">
        <v>161</v>
      </c>
      <c r="D240" s="102" t="s">
        <v>175</v>
      </c>
      <c r="E240" s="102">
        <v>633</v>
      </c>
      <c r="F240" s="66"/>
      <c r="G240" s="66"/>
      <c r="H240" s="177">
        <v>11591800</v>
      </c>
      <c r="I240" s="200">
        <v>1932000</v>
      </c>
      <c r="J240" s="188">
        <v>0</v>
      </c>
      <c r="K240" s="124">
        <f t="shared" si="21"/>
        <v>1932000</v>
      </c>
      <c r="O240" s="16"/>
      <c r="P240" s="16"/>
    </row>
    <row r="241" spans="1:16" s="11" customFormat="1" ht="36" outlineLevel="3" x14ac:dyDescent="0.2">
      <c r="A241" s="130" t="s">
        <v>224</v>
      </c>
      <c r="B241" s="104" t="s">
        <v>29</v>
      </c>
      <c r="C241" s="104" t="s">
        <v>161</v>
      </c>
      <c r="D241" s="104" t="s">
        <v>225</v>
      </c>
      <c r="E241" s="104" t="s">
        <v>30</v>
      </c>
      <c r="F241" s="131"/>
      <c r="G241" s="131"/>
      <c r="H241" s="178">
        <f>SUM(H242)</f>
        <v>1000000</v>
      </c>
      <c r="I241" s="201">
        <f>SUM(I242)</f>
        <v>500000</v>
      </c>
      <c r="J241" s="189">
        <f>SUM(J242)</f>
        <v>500000</v>
      </c>
      <c r="K241" s="40">
        <f>SUM(K242)</f>
        <v>0</v>
      </c>
      <c r="L241" s="16"/>
      <c r="M241" s="12"/>
      <c r="O241" s="12"/>
      <c r="P241" s="12"/>
    </row>
    <row r="242" spans="1:16" s="12" customFormat="1" ht="24" outlineLevel="5" x14ac:dyDescent="0.2">
      <c r="A242" s="17" t="s">
        <v>176</v>
      </c>
      <c r="B242" s="102" t="s">
        <v>29</v>
      </c>
      <c r="C242" s="102" t="s">
        <v>161</v>
      </c>
      <c r="D242" s="102" t="s">
        <v>225</v>
      </c>
      <c r="E242" s="102">
        <v>633</v>
      </c>
      <c r="F242" s="66"/>
      <c r="G242" s="66"/>
      <c r="H242" s="177">
        <v>1000000</v>
      </c>
      <c r="I242" s="200">
        <v>500000</v>
      </c>
      <c r="J242" s="226">
        <v>500000</v>
      </c>
      <c r="K242" s="124">
        <f t="shared" si="21"/>
        <v>0</v>
      </c>
      <c r="M242" s="16"/>
      <c r="O242" s="16"/>
      <c r="P242" s="16"/>
    </row>
    <row r="243" spans="1:16" s="11" customFormat="1" ht="60" outlineLevel="3" x14ac:dyDescent="0.2">
      <c r="A243" s="130" t="s">
        <v>226</v>
      </c>
      <c r="B243" s="104" t="s">
        <v>29</v>
      </c>
      <c r="C243" s="104" t="s">
        <v>161</v>
      </c>
      <c r="D243" s="104" t="s">
        <v>227</v>
      </c>
      <c r="E243" s="104" t="s">
        <v>30</v>
      </c>
      <c r="F243" s="131"/>
      <c r="G243" s="131"/>
      <c r="H243" s="178">
        <f>SUM(H244)</f>
        <v>1000000</v>
      </c>
      <c r="I243" s="201">
        <f>SUM(I244)</f>
        <v>500000</v>
      </c>
      <c r="J243" s="189">
        <f>SUM(J244)</f>
        <v>500000</v>
      </c>
      <c r="K243" s="40">
        <f>SUM(K244)</f>
        <v>0</v>
      </c>
      <c r="L243" s="16"/>
      <c r="M243" s="12"/>
      <c r="O243" s="12"/>
      <c r="P243" s="12"/>
    </row>
    <row r="244" spans="1:16" s="12" customFormat="1" ht="24" outlineLevel="5" x14ac:dyDescent="0.2">
      <c r="A244" s="17" t="s">
        <v>176</v>
      </c>
      <c r="B244" s="102" t="s">
        <v>29</v>
      </c>
      <c r="C244" s="102" t="s">
        <v>161</v>
      </c>
      <c r="D244" s="102" t="s">
        <v>227</v>
      </c>
      <c r="E244" s="102">
        <v>633</v>
      </c>
      <c r="F244" s="66"/>
      <c r="G244" s="66"/>
      <c r="H244" s="177">
        <v>1000000</v>
      </c>
      <c r="I244" s="200">
        <v>500000</v>
      </c>
      <c r="J244" s="226">
        <v>500000</v>
      </c>
      <c r="K244" s="124">
        <f t="shared" si="21"/>
        <v>0</v>
      </c>
      <c r="M244" s="16"/>
      <c r="N244" s="16"/>
      <c r="O244" s="16"/>
      <c r="P244" s="16"/>
    </row>
    <row r="245" spans="1:16" s="11" customFormat="1" ht="48" hidden="1" customHeight="1" outlineLevel="3" x14ac:dyDescent="0.2">
      <c r="A245" s="130" t="s">
        <v>177</v>
      </c>
      <c r="B245" s="104" t="s">
        <v>29</v>
      </c>
      <c r="C245" s="104" t="s">
        <v>161</v>
      </c>
      <c r="D245" s="104" t="s">
        <v>178</v>
      </c>
      <c r="E245" s="104" t="s">
        <v>30</v>
      </c>
      <c r="F245" s="131"/>
      <c r="G245" s="131"/>
      <c r="H245" s="178">
        <f>SUM(H246:H248)</f>
        <v>0</v>
      </c>
      <c r="I245" s="201">
        <f>SUM(I246:I248)</f>
        <v>0</v>
      </c>
      <c r="J245" s="190">
        <f>SUM(J246:J248)</f>
        <v>0</v>
      </c>
      <c r="K245" s="15">
        <f>SUM(K246:K248)</f>
        <v>0</v>
      </c>
      <c r="N245" s="12"/>
      <c r="O245" s="16"/>
      <c r="P245" s="16"/>
    </row>
    <row r="246" spans="1:16" s="12" customFormat="1" hidden="1" outlineLevel="5" x14ac:dyDescent="0.2">
      <c r="A246" s="17" t="s">
        <v>31</v>
      </c>
      <c r="B246" s="102" t="s">
        <v>29</v>
      </c>
      <c r="C246" s="102" t="s">
        <v>161</v>
      </c>
      <c r="D246" s="102" t="s">
        <v>178</v>
      </c>
      <c r="E246" s="102" t="s">
        <v>32</v>
      </c>
      <c r="F246" s="66"/>
      <c r="G246" s="66"/>
      <c r="H246" s="177">
        <v>0</v>
      </c>
      <c r="I246" s="200">
        <v>0</v>
      </c>
      <c r="J246" s="188">
        <v>0</v>
      </c>
      <c r="K246" s="124">
        <f t="shared" si="21"/>
        <v>0</v>
      </c>
      <c r="N246" s="16"/>
    </row>
    <row r="247" spans="1:16" s="12" customFormat="1" hidden="1" outlineLevel="5" x14ac:dyDescent="0.2">
      <c r="A247" s="17" t="s">
        <v>31</v>
      </c>
      <c r="B247" s="102" t="s">
        <v>29</v>
      </c>
      <c r="C247" s="102" t="s">
        <v>161</v>
      </c>
      <c r="D247" s="102" t="s">
        <v>178</v>
      </c>
      <c r="E247" s="102">
        <v>243</v>
      </c>
      <c r="F247" s="66"/>
      <c r="G247" s="66"/>
      <c r="H247" s="177">
        <v>0</v>
      </c>
      <c r="I247" s="200">
        <v>0</v>
      </c>
      <c r="J247" s="188">
        <v>0</v>
      </c>
      <c r="K247" s="124">
        <f t="shared" si="21"/>
        <v>0</v>
      </c>
      <c r="N247" s="16"/>
    </row>
    <row r="248" spans="1:16" s="12" customFormat="1" ht="24" hidden="1" outlineLevel="5" x14ac:dyDescent="0.2">
      <c r="A248" s="17" t="s">
        <v>53</v>
      </c>
      <c r="B248" s="102" t="s">
        <v>29</v>
      </c>
      <c r="C248" s="102" t="s">
        <v>161</v>
      </c>
      <c r="D248" s="102" t="s">
        <v>178</v>
      </c>
      <c r="E248" s="102" t="s">
        <v>54</v>
      </c>
      <c r="F248" s="66"/>
      <c r="G248" s="66"/>
      <c r="H248" s="177">
        <v>0</v>
      </c>
      <c r="I248" s="200">
        <v>0</v>
      </c>
      <c r="J248" s="226">
        <v>0</v>
      </c>
      <c r="K248" s="124">
        <f t="shared" si="21"/>
        <v>0</v>
      </c>
      <c r="O248" s="16"/>
      <c r="P248" s="16"/>
    </row>
    <row r="249" spans="1:16" s="11" customFormat="1" ht="48" customHeight="1" outlineLevel="3" collapsed="1" x14ac:dyDescent="0.2">
      <c r="A249" s="130" t="s">
        <v>177</v>
      </c>
      <c r="B249" s="104" t="s">
        <v>29</v>
      </c>
      <c r="C249" s="104" t="s">
        <v>161</v>
      </c>
      <c r="D249" s="104" t="s">
        <v>178</v>
      </c>
      <c r="E249" s="104" t="s">
        <v>30</v>
      </c>
      <c r="F249" s="131"/>
      <c r="G249" s="131"/>
      <c r="H249" s="178">
        <f>SUM(H250:H252)</f>
        <v>23330800</v>
      </c>
      <c r="I249" s="201">
        <f>SUM(I250:I252)</f>
        <v>3888400</v>
      </c>
      <c r="J249" s="190">
        <f>SUM(J250:J252)</f>
        <v>0</v>
      </c>
      <c r="K249" s="15">
        <f>SUM(K250:K252)</f>
        <v>3888400</v>
      </c>
      <c r="N249" s="76"/>
    </row>
    <row r="250" spans="1:16" s="12" customFormat="1" outlineLevel="5" x14ac:dyDescent="0.2">
      <c r="A250" s="17" t="s">
        <v>31</v>
      </c>
      <c r="B250" s="102" t="s">
        <v>29</v>
      </c>
      <c r="C250" s="102" t="s">
        <v>161</v>
      </c>
      <c r="D250" s="102" t="s">
        <v>251</v>
      </c>
      <c r="E250" s="102" t="s">
        <v>32</v>
      </c>
      <c r="F250" s="66"/>
      <c r="G250" s="66"/>
      <c r="H250" s="177">
        <v>5829088</v>
      </c>
      <c r="I250" s="200">
        <v>971600</v>
      </c>
      <c r="J250" s="188">
        <v>0</v>
      </c>
      <c r="K250" s="124">
        <f>I250-J250</f>
        <v>971600</v>
      </c>
      <c r="N250" s="16"/>
    </row>
    <row r="251" spans="1:16" s="12" customFormat="1" outlineLevel="5" x14ac:dyDescent="0.2">
      <c r="A251" s="17" t="s">
        <v>31</v>
      </c>
      <c r="B251" s="102" t="s">
        <v>29</v>
      </c>
      <c r="C251" s="102" t="s">
        <v>161</v>
      </c>
      <c r="D251" s="102" t="s">
        <v>251</v>
      </c>
      <c r="E251" s="102">
        <v>243</v>
      </c>
      <c r="F251" s="66"/>
      <c r="G251" s="66"/>
      <c r="H251" s="177">
        <v>1687512</v>
      </c>
      <c r="I251" s="200">
        <v>281200</v>
      </c>
      <c r="J251" s="188">
        <v>0</v>
      </c>
      <c r="K251" s="124">
        <f>I251-J251</f>
        <v>281200</v>
      </c>
      <c r="N251" s="16"/>
    </row>
    <row r="252" spans="1:16" s="12" customFormat="1" ht="24" outlineLevel="5" x14ac:dyDescent="0.2">
      <c r="A252" s="17" t="s">
        <v>53</v>
      </c>
      <c r="B252" s="102" t="s">
        <v>29</v>
      </c>
      <c r="C252" s="102" t="s">
        <v>161</v>
      </c>
      <c r="D252" s="102" t="s">
        <v>251</v>
      </c>
      <c r="E252" s="102" t="s">
        <v>54</v>
      </c>
      <c r="F252" s="66"/>
      <c r="G252" s="66"/>
      <c r="H252" s="177">
        <v>15814200</v>
      </c>
      <c r="I252" s="200">
        <v>2635600</v>
      </c>
      <c r="J252" s="188">
        <v>0</v>
      </c>
      <c r="K252" s="124">
        <f>I252-J252</f>
        <v>2635600</v>
      </c>
      <c r="O252" s="16"/>
      <c r="P252" s="16"/>
    </row>
    <row r="253" spans="1:16" s="11" customFormat="1" ht="24" outlineLevel="3" x14ac:dyDescent="0.2">
      <c r="A253" s="130" t="s">
        <v>252</v>
      </c>
      <c r="B253" s="104" t="s">
        <v>29</v>
      </c>
      <c r="C253" s="104" t="s">
        <v>161</v>
      </c>
      <c r="D253" s="104">
        <v>3020085140</v>
      </c>
      <c r="E253" s="104" t="s">
        <v>30</v>
      </c>
      <c r="F253" s="131"/>
      <c r="G253" s="131"/>
      <c r="H253" s="178">
        <f>SUM(H254)</f>
        <v>6379400</v>
      </c>
      <c r="I253" s="201">
        <f>SUM(I254)</f>
        <v>1063200</v>
      </c>
      <c r="J253" s="190">
        <f>SUM(J254)</f>
        <v>0</v>
      </c>
      <c r="K253" s="15">
        <f>SUM(K254)</f>
        <v>1063200</v>
      </c>
      <c r="L253" s="16"/>
      <c r="N253" s="41"/>
      <c r="O253" s="12"/>
      <c r="P253" s="12"/>
    </row>
    <row r="254" spans="1:16" s="12" customFormat="1" outlineLevel="5" x14ac:dyDescent="0.2">
      <c r="A254" s="17" t="s">
        <v>31</v>
      </c>
      <c r="B254" s="102" t="s">
        <v>29</v>
      </c>
      <c r="C254" s="102" t="s">
        <v>161</v>
      </c>
      <c r="D254" s="102">
        <v>3020085140</v>
      </c>
      <c r="E254" s="102">
        <v>612</v>
      </c>
      <c r="F254" s="66"/>
      <c r="G254" s="66"/>
      <c r="H254" s="177">
        <v>6379400</v>
      </c>
      <c r="I254" s="200">
        <v>1063200</v>
      </c>
      <c r="J254" s="188">
        <v>0</v>
      </c>
      <c r="K254" s="124">
        <f>I254-J254</f>
        <v>1063200</v>
      </c>
      <c r="N254" s="16"/>
      <c r="O254" s="16"/>
      <c r="P254" s="16"/>
    </row>
    <row r="255" spans="1:16" s="11" customFormat="1" ht="36" outlineLevel="3" x14ac:dyDescent="0.25">
      <c r="A255" s="130" t="s">
        <v>228</v>
      </c>
      <c r="B255" s="104" t="s">
        <v>29</v>
      </c>
      <c r="C255" s="104" t="s">
        <v>161</v>
      </c>
      <c r="D255" s="104">
        <v>9990020680</v>
      </c>
      <c r="E255" s="104" t="s">
        <v>30</v>
      </c>
      <c r="F255" s="131"/>
      <c r="G255" s="131"/>
      <c r="H255" s="178">
        <f>SUM(H256)</f>
        <v>50000000</v>
      </c>
      <c r="I255" s="201">
        <f>SUM(I256)</f>
        <v>50000000</v>
      </c>
      <c r="J255" s="189">
        <f>SUM(J256)</f>
        <v>50000000</v>
      </c>
      <c r="K255" s="40">
        <f>SUM(K256)</f>
        <v>0</v>
      </c>
      <c r="M255" s="139"/>
      <c r="O255" s="12"/>
      <c r="P255" s="12"/>
    </row>
    <row r="256" spans="1:16" s="12" customFormat="1" ht="24" outlineLevel="5" x14ac:dyDescent="0.25">
      <c r="A256" s="17" t="s">
        <v>176</v>
      </c>
      <c r="B256" s="102" t="s">
        <v>29</v>
      </c>
      <c r="C256" s="102" t="s">
        <v>161</v>
      </c>
      <c r="D256" s="102">
        <v>9990020680</v>
      </c>
      <c r="E256" s="102">
        <v>633</v>
      </c>
      <c r="F256" s="66"/>
      <c r="G256" s="66"/>
      <c r="H256" s="177">
        <v>50000000</v>
      </c>
      <c r="I256" s="200">
        <v>50000000</v>
      </c>
      <c r="J256" s="188">
        <v>50000000</v>
      </c>
      <c r="K256" s="124">
        <f t="shared" si="21"/>
        <v>0</v>
      </c>
      <c r="L256" s="81"/>
      <c r="M256" s="81"/>
      <c r="N256" s="16"/>
    </row>
    <row r="257" spans="1:14" s="157" customFormat="1" ht="24" outlineLevel="5" x14ac:dyDescent="0.25">
      <c r="A257" s="130" t="s">
        <v>179</v>
      </c>
      <c r="B257" s="104" t="s">
        <v>29</v>
      </c>
      <c r="C257" s="104" t="s">
        <v>161</v>
      </c>
      <c r="D257" s="104">
        <v>9990081810</v>
      </c>
      <c r="E257" s="104">
        <v>244</v>
      </c>
      <c r="F257" s="131"/>
      <c r="G257" s="131"/>
      <c r="H257" s="178">
        <v>290000</v>
      </c>
      <c r="I257" s="201">
        <v>48400</v>
      </c>
      <c r="J257" s="190">
        <v>0</v>
      </c>
      <c r="K257" s="15">
        <f>I257-J257</f>
        <v>48400</v>
      </c>
      <c r="M257" s="155"/>
      <c r="N257" s="156"/>
    </row>
    <row r="258" spans="1:14" s="157" customFormat="1" ht="36" customHeight="1" outlineLevel="5" x14ac:dyDescent="0.25">
      <c r="A258" s="237" t="s">
        <v>231</v>
      </c>
      <c r="B258" s="238">
        <v>148</v>
      </c>
      <c r="C258" s="238">
        <v>1006</v>
      </c>
      <c r="D258" s="238">
        <v>9990099970</v>
      </c>
      <c r="E258" s="104" t="s">
        <v>30</v>
      </c>
      <c r="F258" s="239"/>
      <c r="G258" s="239"/>
      <c r="H258" s="240">
        <f>SUM(H259:H260)</f>
        <v>6894</v>
      </c>
      <c r="I258" s="240">
        <f t="shared" ref="I258:J258" si="22">SUM(I259:I260)</f>
        <v>6894</v>
      </c>
      <c r="J258" s="240">
        <f t="shared" si="22"/>
        <v>6894</v>
      </c>
      <c r="K258" s="15">
        <f>K259+K260</f>
        <v>0</v>
      </c>
      <c r="M258" s="155"/>
      <c r="N258" s="156"/>
    </row>
    <row r="259" spans="1:14" s="157" customFormat="1" ht="36" customHeight="1" outlineLevel="5" x14ac:dyDescent="0.25">
      <c r="A259" s="261" t="s">
        <v>59</v>
      </c>
      <c r="B259" s="260">
        <v>148</v>
      </c>
      <c r="C259" s="260">
        <v>1006</v>
      </c>
      <c r="D259" s="260">
        <v>9990099970</v>
      </c>
      <c r="E259" s="260">
        <v>321</v>
      </c>
      <c r="F259" s="261"/>
      <c r="G259" s="261"/>
      <c r="H259" s="244">
        <v>4596</v>
      </c>
      <c r="I259" s="244">
        <v>4596</v>
      </c>
      <c r="J259" s="244">
        <v>4596</v>
      </c>
      <c r="K259" s="15">
        <f t="shared" ref="K259:K260" si="23">I259-J259</f>
        <v>0</v>
      </c>
      <c r="M259" s="155"/>
      <c r="N259" s="156"/>
    </row>
    <row r="260" spans="1:14" s="157" customFormat="1" ht="36" customHeight="1" outlineLevel="5" thickBot="1" x14ac:dyDescent="0.3">
      <c r="A260" s="261" t="s">
        <v>164</v>
      </c>
      <c r="B260" s="260">
        <v>148</v>
      </c>
      <c r="C260" s="260">
        <v>1006</v>
      </c>
      <c r="D260" s="260">
        <v>9990099970</v>
      </c>
      <c r="E260" s="260">
        <v>831</v>
      </c>
      <c r="F260" s="261"/>
      <c r="G260" s="261"/>
      <c r="H260" s="244">
        <v>2298</v>
      </c>
      <c r="I260" s="244">
        <v>2298</v>
      </c>
      <c r="J260" s="244">
        <v>2298</v>
      </c>
      <c r="K260" s="15">
        <f t="shared" si="23"/>
        <v>0</v>
      </c>
      <c r="M260" s="155"/>
      <c r="N260" s="156"/>
    </row>
    <row r="261" spans="1:14" ht="12.75" customHeight="1" thickBot="1" x14ac:dyDescent="0.3">
      <c r="A261" s="241" t="s">
        <v>180</v>
      </c>
      <c r="B261" s="236"/>
      <c r="C261" s="236"/>
      <c r="D261" s="236"/>
      <c r="E261" s="236"/>
      <c r="F261" s="242"/>
      <c r="G261" s="242"/>
      <c r="H261" s="243">
        <f>H18+H20+H25+H27+H30+H33+H36+H38+H40+H42+H47+H49+H52+H63+H66+H68+H73+H76+H78+H90+H92+H94+H97+H100+H105+H108+H111+H116+H119+H122+H125+H128+H131+H134+H137+H140+H145+H148+H151+H154+H158+H161+H163+H165+H168+H174+H180+H182+H185+H190+H194+H197+H199+H201+H204+H210+H222+H233+H239+H241+H243+H245+H249+H253+H257+H178+H102+H258+H44+H70+H255</f>
        <v>31099929979</v>
      </c>
      <c r="I261" s="243">
        <f>I18+I20+I25+I27+I30+I33+I36+I38+I40+I42+I47+I49+I52+I63+I66+I68+I73+I76+I78+I90+I92+I94+I97+I100+I105+I108+I111+I116+I119+I122+I125+I128+I131+I134+I137+I140+I145+I148+I151+I154+I158+I161+I163+I165+I168+I174+I180+I182+I185+I190+I194+I197+I199+I201+I204+I210+I222+I233+I239+I241+I243+I245+I249+I253+I257+I178+I102+I258+I44+I70+I209+I255</f>
        <v>15810275842.360001</v>
      </c>
      <c r="J261" s="243">
        <f>J18+J20+J25+J27+J30+J33+J36+J38+J40+J42+J47+J49+J52+J63+J66+J68+J73+J76+J78+J90+J92+J94+J97+J100+J105+J108+J111+J116+J119+J122+J125+J128+J131+J134+J137+J140+J145+J148+J151+J154+J158+J161+J163+J165+J168+J174+J180+J182+J185+J190+J194+J197+J199+J201+J204+J210+J222+J233+J239+J241+J243+J245+J249+J253+J257+J178+J102+J258+J44+J70+J209+J255</f>
        <v>15062204506.699997</v>
      </c>
      <c r="K261" s="187">
        <f>K18+K20+K25+K27+K30+K33+K36+K38+K40+K42+K47+K49+K52+K63+K66+K68+K73+K76+K78+K90+K92+K94+K97+K100+K105+K108+K111+K116+K119+K122+K125+K128+K131+K134+K137+K140+K145+K148+K151+K154+K158+K161+K163+K165+K168+K174+K180+K182+K185+K188+K190+K194+K197+K199+K201+K204+K210+K222+K233+K239+K241+K243+K245+K249+K253+K257+K178+K102</f>
        <v>748071335.66000009</v>
      </c>
      <c r="L261" s="82" t="s">
        <v>220</v>
      </c>
      <c r="M261" s="85">
        <f>H75+H107+H110+H118+H121+H124+H133+H147+H150+H160+H162+H164++H177+H181+H184+H187+H191+H192+H193+H196+H198+H206+H208</f>
        <v>22877998939</v>
      </c>
      <c r="N261" s="225"/>
    </row>
    <row r="262" spans="1:14" ht="12.75" customHeight="1" thickBot="1" x14ac:dyDescent="0.3">
      <c r="A262" s="140"/>
      <c r="B262" s="141"/>
      <c r="C262" s="141"/>
      <c r="D262" s="141"/>
      <c r="E262" s="141"/>
      <c r="F262" s="44"/>
      <c r="G262" s="44"/>
      <c r="H262" s="159"/>
      <c r="I262" s="198"/>
      <c r="J262" s="90" t="s">
        <v>236</v>
      </c>
      <c r="K262" s="80"/>
      <c r="L262" s="84" t="s">
        <v>181</v>
      </c>
      <c r="M262" s="83">
        <f>H18+H20+H25+H27+H30+H33+H36+H38+H40+H42+H47+H49+H52+H63+H66+H68+H74+H76+H78+H90+H92+H94+H97+H100+H106+H109+H111+H117+H120+H123+H126+H127+H128+H132+H134+H137+H140+H146+H149+H151+H154+H159+H165+H169+H173+H175+H176+H183+H186+H195+H199+H201+H205+H210+H222+H233+H239+H241+H243+H245+H249+H253+H257+H178+H102+H70+H44+H258+H255+H209</f>
        <v>8221931040</v>
      </c>
      <c r="N262" s="53"/>
    </row>
    <row r="263" spans="1:14" ht="12.75" customHeight="1" thickBot="1" x14ac:dyDescent="0.3">
      <c r="A263" s="142"/>
      <c r="B263" s="143"/>
      <c r="C263" s="143"/>
      <c r="D263" s="143"/>
      <c r="E263" s="285"/>
      <c r="F263" s="285"/>
      <c r="G263" s="285"/>
      <c r="H263" s="285"/>
      <c r="I263" s="285"/>
      <c r="J263" s="286"/>
      <c r="K263" s="187"/>
      <c r="L263" s="84" t="s">
        <v>182</v>
      </c>
      <c r="M263" s="84">
        <f>I261</f>
        <v>15810275842.360001</v>
      </c>
      <c r="N263" s="53"/>
    </row>
    <row r="264" spans="1:14" ht="15.75" thickBot="1" x14ac:dyDescent="0.3">
      <c r="A264" s="280" t="s">
        <v>184</v>
      </c>
      <c r="B264" s="281"/>
      <c r="C264" s="281"/>
      <c r="D264" s="281"/>
      <c r="E264" s="281"/>
      <c r="F264" s="281"/>
      <c r="G264" s="281"/>
      <c r="H264" s="281"/>
      <c r="I264" s="281"/>
      <c r="J264" s="267"/>
      <c r="K264" s="56"/>
      <c r="L264" s="84" t="s">
        <v>183</v>
      </c>
      <c r="M264" s="84">
        <f>J261</f>
        <v>15062204506.699997</v>
      </c>
    </row>
    <row r="265" spans="1:14" ht="15.75" thickBot="1" x14ac:dyDescent="0.3">
      <c r="A265" s="280" t="s">
        <v>185</v>
      </c>
      <c r="B265" s="281"/>
      <c r="C265" s="281"/>
      <c r="D265" s="281"/>
      <c r="E265" s="281"/>
      <c r="F265" s="281"/>
      <c r="G265" s="281"/>
      <c r="H265" s="281"/>
      <c r="I265" s="281"/>
      <c r="J265" s="54"/>
      <c r="K265" s="56"/>
      <c r="L265" s="175" t="s">
        <v>26</v>
      </c>
      <c r="M265" s="84">
        <f>M263-M264</f>
        <v>748071335.66000366</v>
      </c>
    </row>
    <row r="266" spans="1:14" ht="63.75" x14ac:dyDescent="0.2">
      <c r="A266" s="20" t="s">
        <v>186</v>
      </c>
      <c r="B266" s="110" t="s">
        <v>187</v>
      </c>
      <c r="C266" s="111" t="s">
        <v>188</v>
      </c>
      <c r="D266" s="282" t="s">
        <v>24</v>
      </c>
      <c r="E266" s="283"/>
      <c r="F266" s="284"/>
      <c r="G266" s="21" t="s">
        <v>25</v>
      </c>
      <c r="H266" s="21" t="s">
        <v>189</v>
      </c>
      <c r="I266" s="43"/>
      <c r="J266" s="54"/>
      <c r="K266" s="56"/>
      <c r="L266" s="53"/>
      <c r="M266" s="53"/>
    </row>
    <row r="267" spans="1:14" ht="48" x14ac:dyDescent="0.2">
      <c r="A267" s="22" t="s">
        <v>190</v>
      </c>
      <c r="B267" s="112" t="s">
        <v>191</v>
      </c>
      <c r="C267" s="113"/>
      <c r="D267" s="277">
        <f>I261</f>
        <v>15810275842.360001</v>
      </c>
      <c r="E267" s="278"/>
      <c r="F267" s="279"/>
      <c r="G267" s="23">
        <f>J261</f>
        <v>15062204506.699997</v>
      </c>
      <c r="H267" s="23">
        <f>K261</f>
        <v>748071335.66000009</v>
      </c>
      <c r="I267" s="57"/>
      <c r="J267" s="50"/>
      <c r="L267" s="53"/>
      <c r="M267" s="53"/>
    </row>
    <row r="268" spans="1:14" x14ac:dyDescent="0.2">
      <c r="A268" s="22" t="s">
        <v>192</v>
      </c>
      <c r="B268" s="112" t="s">
        <v>193</v>
      </c>
      <c r="C268" s="112"/>
      <c r="D268" s="274"/>
      <c r="E268" s="272"/>
      <c r="F268" s="273"/>
      <c r="G268" s="24"/>
      <c r="H268" s="252"/>
      <c r="I268" s="57"/>
      <c r="J268" s="54"/>
      <c r="L268" s="53"/>
      <c r="M268" s="53"/>
    </row>
    <row r="269" spans="1:14" x14ac:dyDescent="0.2">
      <c r="A269" s="25" t="s">
        <v>194</v>
      </c>
      <c r="B269" s="112" t="s">
        <v>195</v>
      </c>
      <c r="C269" s="112"/>
      <c r="D269" s="271"/>
      <c r="E269" s="272"/>
      <c r="F269" s="273"/>
      <c r="G269" s="24"/>
      <c r="H269" s="252"/>
      <c r="I269" s="57"/>
      <c r="J269" s="50"/>
      <c r="L269" s="53"/>
      <c r="M269" s="53"/>
    </row>
    <row r="270" spans="1:14" x14ac:dyDescent="0.2">
      <c r="A270" s="22" t="s">
        <v>196</v>
      </c>
      <c r="B270" s="112" t="s">
        <v>197</v>
      </c>
      <c r="C270" s="112"/>
      <c r="D270" s="274"/>
      <c r="E270" s="272"/>
      <c r="F270" s="273"/>
      <c r="G270" s="24"/>
      <c r="H270" s="252"/>
      <c r="I270" s="57"/>
      <c r="J270" s="54"/>
      <c r="M270" s="58"/>
    </row>
    <row r="271" spans="1:14" x14ac:dyDescent="0.2">
      <c r="A271" s="5"/>
      <c r="B271" s="98"/>
      <c r="C271" s="98"/>
      <c r="D271" s="98"/>
      <c r="E271" s="98"/>
      <c r="F271" s="43"/>
      <c r="G271" s="57"/>
      <c r="H271" s="45"/>
      <c r="I271" s="57"/>
      <c r="J271" s="50"/>
      <c r="M271" s="58"/>
    </row>
    <row r="272" spans="1:14" x14ac:dyDescent="0.2">
      <c r="A272" s="52"/>
      <c r="B272" s="98"/>
      <c r="C272" s="98"/>
      <c r="D272" s="98"/>
      <c r="E272" s="98"/>
      <c r="F272" s="43"/>
      <c r="G272" s="43"/>
      <c r="H272" s="45"/>
      <c r="I272" s="57"/>
      <c r="J272" s="50"/>
      <c r="M272" s="58"/>
    </row>
    <row r="273" spans="1:13" x14ac:dyDescent="0.2">
      <c r="A273" s="52"/>
      <c r="B273" s="98"/>
      <c r="C273" s="98"/>
      <c r="D273" s="98"/>
      <c r="E273" s="98"/>
      <c r="F273" s="43"/>
      <c r="G273" s="43"/>
      <c r="H273" s="45"/>
      <c r="I273" s="57"/>
      <c r="J273" s="50"/>
      <c r="M273" s="53"/>
    </row>
    <row r="274" spans="1:13" x14ac:dyDescent="0.2">
      <c r="A274" s="52"/>
      <c r="B274" s="98"/>
      <c r="C274" s="98"/>
      <c r="D274" s="98"/>
      <c r="E274" s="98"/>
      <c r="F274" s="43"/>
      <c r="G274" s="43"/>
      <c r="H274" s="45"/>
      <c r="I274" s="43"/>
      <c r="J274" s="50"/>
    </row>
    <row r="275" spans="1:13" x14ac:dyDescent="0.2">
      <c r="A275" s="52"/>
      <c r="B275" s="98"/>
      <c r="C275" s="98"/>
      <c r="D275" s="98"/>
      <c r="E275" s="98"/>
      <c r="F275" s="43"/>
      <c r="G275" s="43"/>
      <c r="H275" s="45"/>
      <c r="I275" s="43"/>
      <c r="J275" s="50"/>
      <c r="M275" s="53"/>
    </row>
    <row r="276" spans="1:13" ht="15" customHeight="1" x14ac:dyDescent="0.2">
      <c r="A276" s="235" t="s">
        <v>258</v>
      </c>
      <c r="B276" s="174"/>
      <c r="C276" s="174"/>
      <c r="D276" s="114"/>
      <c r="E276" s="114"/>
      <c r="F276" s="27"/>
      <c r="G276" s="43"/>
      <c r="H276" s="28" t="s">
        <v>259</v>
      </c>
      <c r="I276" s="43"/>
      <c r="J276" s="50"/>
    </row>
    <row r="277" spans="1:13" x14ac:dyDescent="0.2">
      <c r="A277" s="26"/>
      <c r="B277" s="115"/>
      <c r="C277" s="115"/>
      <c r="D277" s="114"/>
      <c r="E277" s="114"/>
      <c r="F277" s="27"/>
      <c r="G277" s="28"/>
      <c r="H277" s="28"/>
      <c r="I277" s="43"/>
      <c r="J277" s="50"/>
      <c r="L277" s="53"/>
    </row>
    <row r="278" spans="1:13" x14ac:dyDescent="0.2">
      <c r="A278" s="26"/>
      <c r="B278" s="115"/>
      <c r="C278" s="115"/>
      <c r="D278" s="114"/>
      <c r="E278" s="114"/>
      <c r="F278" s="27"/>
      <c r="G278" s="28"/>
      <c r="H278" s="28"/>
      <c r="I278" s="43"/>
      <c r="J278" s="50"/>
    </row>
    <row r="279" spans="1:13" x14ac:dyDescent="0.2">
      <c r="A279" s="29"/>
      <c r="B279" s="116"/>
      <c r="C279" s="117"/>
      <c r="D279" s="116"/>
      <c r="E279" s="116"/>
      <c r="F279" s="30"/>
      <c r="G279" s="30"/>
      <c r="H279" s="30"/>
      <c r="I279" s="43"/>
      <c r="J279" s="50"/>
    </row>
    <row r="280" spans="1:13" ht="12" x14ac:dyDescent="0.2">
      <c r="A280" s="268" t="s">
        <v>234</v>
      </c>
      <c r="B280" s="269"/>
      <c r="C280" s="269"/>
      <c r="D280" s="27"/>
      <c r="E280" s="27"/>
      <c r="F280" s="27"/>
      <c r="G280" s="270" t="s">
        <v>235</v>
      </c>
      <c r="H280" s="270"/>
      <c r="I280" s="43"/>
      <c r="J280" s="50"/>
    </row>
    <row r="281" spans="1:13" x14ac:dyDescent="0.2">
      <c r="A281" s="52"/>
      <c r="B281" s="98"/>
      <c r="C281" s="98"/>
      <c r="D281" s="98"/>
      <c r="E281" s="98"/>
      <c r="F281" s="43"/>
      <c r="G281" s="43"/>
      <c r="H281" s="45"/>
      <c r="I281" s="43"/>
      <c r="J281" s="50"/>
    </row>
    <row r="282" spans="1:13" ht="13.5" thickBot="1" x14ac:dyDescent="0.25">
      <c r="A282" s="59"/>
      <c r="B282" s="118"/>
      <c r="C282" s="118"/>
      <c r="D282" s="118"/>
      <c r="E282" s="118"/>
      <c r="F282" s="60"/>
      <c r="G282" s="60"/>
      <c r="H282" s="46"/>
      <c r="I282" s="60"/>
      <c r="J282" s="61"/>
    </row>
    <row r="285" spans="1:13" x14ac:dyDescent="0.2">
      <c r="H285" s="62">
        <f>H208+H198+H196+H193+H192+H187+H184+H177+H164+H162+H160+H150+H147+H133+H124+H121+H118+H110+H107+H75</f>
        <v>22877998939</v>
      </c>
    </row>
    <row r="294" spans="1:1" x14ac:dyDescent="0.2">
      <c r="A294" s="53">
        <f>H261-17908666416</f>
        <v>13191263563</v>
      </c>
    </row>
  </sheetData>
  <mergeCells count="17">
    <mergeCell ref="D7:G7"/>
    <mergeCell ref="A2:J2"/>
    <mergeCell ref="A3:J3"/>
    <mergeCell ref="A4:J4"/>
    <mergeCell ref="D9:G9"/>
    <mergeCell ref="A280:C280"/>
    <mergeCell ref="G280:H280"/>
    <mergeCell ref="D269:F269"/>
    <mergeCell ref="D270:F270"/>
    <mergeCell ref="A10:F10"/>
    <mergeCell ref="A11:F11"/>
    <mergeCell ref="D267:F267"/>
    <mergeCell ref="D268:F268"/>
    <mergeCell ref="A264:I264"/>
    <mergeCell ref="A265:I265"/>
    <mergeCell ref="D266:F266"/>
    <mergeCell ref="E263:J263"/>
  </mergeCells>
  <phoneticPr fontId="0" type="noConversion"/>
  <pageMargins left="0.31496062992125984" right="0.15748031496062992" top="0.43307086614173229" bottom="0.23622047244094491" header="0.15748031496062992" footer="0.15748031496062992"/>
  <pageSetup paperSize="9" scale="65" fitToHeight="0" orientation="portrait" r:id="rId1"/>
  <headerFooter alignWithMargins="0"/>
  <rowBreaks count="7" manualBreakCount="7">
    <brk id="41" max="9" man="1"/>
    <brk id="72" max="9" man="1"/>
    <brk id="108" max="9" man="1"/>
    <brk id="147" max="9" man="1"/>
    <brk id="177" max="9" man="1"/>
    <brk id="221" max="9" man="1"/>
    <brk id="25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</vt:lpstr>
      <vt:lpstr>'1ММ '!Заголовки_для_печати</vt:lpstr>
      <vt:lpstr>'1ММ '!Область_печати</vt:lpstr>
    </vt:vector>
  </TitlesOfParts>
  <Company>Минтруд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</cp:lastModifiedBy>
  <cp:lastPrinted>2022-05-11T07:11:59Z</cp:lastPrinted>
  <dcterms:created xsi:type="dcterms:W3CDTF">2020-02-07T09:07:07Z</dcterms:created>
  <dcterms:modified xsi:type="dcterms:W3CDTF">2022-05-11T07:12:03Z</dcterms:modified>
</cp:coreProperties>
</file>