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4250" yWindow="-135" windowWidth="20745" windowHeight="12990"/>
  </bookViews>
  <sheets>
    <sheet name="1ММ" sheetId="9" r:id="rId1"/>
  </sheets>
  <definedNames>
    <definedName name="_xlnm._FilterDatabase" localSheetId="0" hidden="1">'1ММ'!$A$19:$N$238</definedName>
    <definedName name="_xlnm.Print_Titles" localSheetId="0">'1ММ'!$16:$16</definedName>
    <definedName name="_xlnm.Print_Area" localSheetId="0">'1ММ'!$A$1:$J$250</definedName>
  </definedNames>
  <calcPr calcId="144525"/>
</workbook>
</file>

<file path=xl/calcChain.xml><?xml version="1.0" encoding="utf-8"?>
<calcChain xmlns="http://schemas.openxmlformats.org/spreadsheetml/2006/main">
  <c r="H235" i="9" l="1"/>
  <c r="M176" i="9"/>
  <c r="M229" i="9" l="1"/>
  <c r="K104" i="9"/>
  <c r="K103" i="9"/>
  <c r="K100" i="9"/>
  <c r="K101" i="9"/>
  <c r="K99" i="9"/>
  <c r="K97" i="9"/>
  <c r="K96" i="9"/>
  <c r="K72" i="9"/>
  <c r="K63" i="9"/>
  <c r="H186" i="9"/>
  <c r="K187" i="9"/>
  <c r="J66" i="9"/>
  <c r="J105" i="9"/>
  <c r="J98" i="9"/>
  <c r="J153" i="9"/>
  <c r="J204" i="9"/>
  <c r="J215" i="9"/>
  <c r="H24" i="9"/>
  <c r="I24" i="9"/>
  <c r="J24" i="9"/>
  <c r="K25" i="9"/>
  <c r="K24" i="9" s="1"/>
  <c r="H192" i="9"/>
  <c r="I168" i="9"/>
  <c r="J168" i="9"/>
  <c r="H168" i="9"/>
  <c r="K169" i="9"/>
  <c r="K168" i="9" s="1"/>
  <c r="I166" i="9"/>
  <c r="J166" i="9"/>
  <c r="H166" i="9"/>
  <c r="K167" i="9"/>
  <c r="K166" i="9" s="1"/>
  <c r="K180" i="9"/>
  <c r="K178" i="9"/>
  <c r="H153" i="9"/>
  <c r="K95" i="9" l="1"/>
  <c r="I19" i="9" l="1"/>
  <c r="H77" i="9"/>
  <c r="H66" i="9"/>
  <c r="H64" i="9"/>
  <c r="H61" i="9"/>
  <c r="H54" i="9"/>
  <c r="H49" i="9"/>
  <c r="H46" i="9"/>
  <c r="H37" i="9"/>
  <c r="H33" i="9"/>
  <c r="H31" i="9"/>
  <c r="H29" i="9"/>
  <c r="H26" i="9"/>
  <c r="H19" i="9"/>
  <c r="I164" i="9" l="1"/>
  <c r="J164" i="9"/>
  <c r="I162" i="9"/>
  <c r="J162" i="9"/>
  <c r="H162" i="9"/>
  <c r="H164" i="9"/>
  <c r="H170" i="9"/>
  <c r="I59" i="9"/>
  <c r="J59" i="9"/>
  <c r="H59" i="9"/>
  <c r="K62" i="9"/>
  <c r="K61" i="9" s="1"/>
  <c r="I54" i="9"/>
  <c r="J54" i="9"/>
  <c r="K55" i="9"/>
  <c r="K51" i="9"/>
  <c r="K50" i="9"/>
  <c r="J49" i="9"/>
  <c r="I49" i="9"/>
  <c r="H52" i="9"/>
  <c r="I52" i="9"/>
  <c r="J52" i="9"/>
  <c r="K53" i="9"/>
  <c r="K52" i="9" s="1"/>
  <c r="I64" i="9"/>
  <c r="I61" i="9" s="1"/>
  <c r="J64" i="9"/>
  <c r="J61" i="9" s="1"/>
  <c r="K49" i="9" l="1"/>
  <c r="K112" i="9" l="1"/>
  <c r="J37" i="9"/>
  <c r="K182" i="9"/>
  <c r="I120" i="9"/>
  <c r="I46" i="9"/>
  <c r="K228" i="9"/>
  <c r="K227" i="9"/>
  <c r="K226" i="9" s="1"/>
  <c r="J226" i="9"/>
  <c r="I226" i="9"/>
  <c r="H226" i="9"/>
  <c r="K225" i="9"/>
  <c r="K224" i="9" s="1"/>
  <c r="J224" i="9"/>
  <c r="I224" i="9"/>
  <c r="H224" i="9"/>
  <c r="K223" i="9"/>
  <c r="K222" i="9" s="1"/>
  <c r="J222" i="9"/>
  <c r="I222" i="9"/>
  <c r="H222" i="9"/>
  <c r="K221" i="9"/>
  <c r="K220" i="9" s="1"/>
  <c r="J220" i="9"/>
  <c r="I220" i="9"/>
  <c r="H220" i="9"/>
  <c r="K219" i="9"/>
  <c r="K218" i="9"/>
  <c r="K217" i="9"/>
  <c r="K216" i="9"/>
  <c r="I215" i="9"/>
  <c r="H215" i="9"/>
  <c r="K214" i="9"/>
  <c r="K213" i="9"/>
  <c r="K212" i="9"/>
  <c r="K211" i="9"/>
  <c r="K210" i="9"/>
  <c r="K209" i="9"/>
  <c r="K208" i="9"/>
  <c r="K207" i="9"/>
  <c r="K206" i="9"/>
  <c r="K205" i="9"/>
  <c r="I204" i="9"/>
  <c r="H204" i="9"/>
  <c r="K203" i="9"/>
  <c r="K202" i="9"/>
  <c r="K200" i="9"/>
  <c r="K199" i="9"/>
  <c r="K198" i="9"/>
  <c r="K197" i="9"/>
  <c r="K196" i="9"/>
  <c r="K195" i="9"/>
  <c r="I194" i="9"/>
  <c r="H194" i="9"/>
  <c r="K193" i="9"/>
  <c r="J192" i="9"/>
  <c r="I192" i="9"/>
  <c r="K191" i="9"/>
  <c r="K190" i="9" s="1"/>
  <c r="J190" i="9"/>
  <c r="I190" i="9"/>
  <c r="H190" i="9"/>
  <c r="K189" i="9"/>
  <c r="K188" i="9" s="1"/>
  <c r="J188" i="9"/>
  <c r="I188" i="9"/>
  <c r="H188" i="9"/>
  <c r="K185" i="9"/>
  <c r="K184" i="9"/>
  <c r="J183" i="9"/>
  <c r="I183" i="9"/>
  <c r="H183" i="9"/>
  <c r="J176" i="9"/>
  <c r="K179" i="9"/>
  <c r="K177" i="9"/>
  <c r="H176" i="9"/>
  <c r="K175" i="9"/>
  <c r="K174" i="9"/>
  <c r="J173" i="9"/>
  <c r="I173" i="9"/>
  <c r="H173" i="9"/>
  <c r="K172" i="9"/>
  <c r="K171" i="9"/>
  <c r="J170" i="9"/>
  <c r="I170" i="9"/>
  <c r="K165" i="9"/>
  <c r="K163" i="9"/>
  <c r="K161" i="9"/>
  <c r="K160" i="9"/>
  <c r="K159" i="9"/>
  <c r="J158" i="9"/>
  <c r="I158" i="9"/>
  <c r="H158" i="9"/>
  <c r="K157" i="9"/>
  <c r="K156" i="9"/>
  <c r="K155" i="9"/>
  <c r="K154" i="9"/>
  <c r="I153" i="9"/>
  <c r="K152" i="9"/>
  <c r="K151" i="9"/>
  <c r="J150" i="9"/>
  <c r="I150" i="9"/>
  <c r="H150" i="9"/>
  <c r="K149" i="9"/>
  <c r="K148" i="9" s="1"/>
  <c r="J148" i="9"/>
  <c r="I148" i="9"/>
  <c r="H148" i="9"/>
  <c r="K147" i="9"/>
  <c r="K146" i="9" s="1"/>
  <c r="J146" i="9"/>
  <c r="I146" i="9"/>
  <c r="H146" i="9"/>
  <c r="K145" i="9"/>
  <c r="K144" i="9"/>
  <c r="J143" i="9"/>
  <c r="I143" i="9"/>
  <c r="H143" i="9"/>
  <c r="K142" i="9"/>
  <c r="K141" i="9"/>
  <c r="K140" i="9"/>
  <c r="J139" i="9"/>
  <c r="I139" i="9"/>
  <c r="H139" i="9"/>
  <c r="K138" i="9"/>
  <c r="K137" i="9"/>
  <c r="J136" i="9"/>
  <c r="I136" i="9"/>
  <c r="H136" i="9"/>
  <c r="K135" i="9"/>
  <c r="J134" i="9"/>
  <c r="I134" i="9"/>
  <c r="H134" i="9"/>
  <c r="K133" i="9"/>
  <c r="K132" i="9"/>
  <c r="J131" i="9"/>
  <c r="I131" i="9"/>
  <c r="H131" i="9"/>
  <c r="K130" i="9"/>
  <c r="K129" i="9"/>
  <c r="K128" i="9"/>
  <c r="J126" i="9"/>
  <c r="I126" i="9"/>
  <c r="H126" i="9"/>
  <c r="K125" i="9"/>
  <c r="K124" i="9"/>
  <c r="J123" i="9"/>
  <c r="I123" i="9"/>
  <c r="H123" i="9"/>
  <c r="K122" i="9"/>
  <c r="K121" i="9"/>
  <c r="J120" i="9"/>
  <c r="H120" i="9"/>
  <c r="K119" i="9"/>
  <c r="K118" i="9"/>
  <c r="J117" i="9"/>
  <c r="I117" i="9"/>
  <c r="H117" i="9"/>
  <c r="K116" i="9"/>
  <c r="K115" i="9"/>
  <c r="J114" i="9"/>
  <c r="I114" i="9"/>
  <c r="H114" i="9"/>
  <c r="K113" i="9"/>
  <c r="J111" i="9"/>
  <c r="I111" i="9"/>
  <c r="H111" i="9"/>
  <c r="K110" i="9"/>
  <c r="K109" i="9"/>
  <c r="J108" i="9"/>
  <c r="I108" i="9"/>
  <c r="H108" i="9"/>
  <c r="K107" i="9"/>
  <c r="K106" i="9"/>
  <c r="I105" i="9"/>
  <c r="H105" i="9"/>
  <c r="J102" i="9"/>
  <c r="I102" i="9"/>
  <c r="H102" i="9"/>
  <c r="I98" i="9"/>
  <c r="H98" i="9"/>
  <c r="J95" i="9"/>
  <c r="I95" i="9"/>
  <c r="H95" i="9"/>
  <c r="K94" i="9"/>
  <c r="K93" i="9"/>
  <c r="J92" i="9"/>
  <c r="I92" i="9"/>
  <c r="H92" i="9"/>
  <c r="K91" i="9"/>
  <c r="K90" i="9"/>
  <c r="J89" i="9"/>
  <c r="I89" i="9"/>
  <c r="H89" i="9"/>
  <c r="K88" i="9"/>
  <c r="K87" i="9" s="1"/>
  <c r="J87" i="9"/>
  <c r="I87" i="9"/>
  <c r="H87" i="9"/>
  <c r="K86" i="9"/>
  <c r="J85" i="9"/>
  <c r="I85" i="9"/>
  <c r="H85" i="9"/>
  <c r="K84" i="9"/>
  <c r="J83" i="9"/>
  <c r="I83" i="9"/>
  <c r="H83" i="9"/>
  <c r="K82" i="9"/>
  <c r="K81" i="9"/>
  <c r="J80" i="9"/>
  <c r="J79" i="9" s="1"/>
  <c r="I80" i="9"/>
  <c r="I79" i="9" s="1"/>
  <c r="H80" i="9"/>
  <c r="K78" i="9"/>
  <c r="K77" i="9" s="1"/>
  <c r="J77" i="9"/>
  <c r="I77" i="9"/>
  <c r="K76" i="9"/>
  <c r="K75" i="9"/>
  <c r="K74" i="9"/>
  <c r="K73" i="9"/>
  <c r="K71" i="9"/>
  <c r="K69" i="9"/>
  <c r="K68" i="9"/>
  <c r="K67" i="9"/>
  <c r="I66" i="9"/>
  <c r="K65" i="9"/>
  <c r="K64" i="9" s="1"/>
  <c r="K60" i="9"/>
  <c r="K59" i="9" s="1"/>
  <c r="K58" i="9"/>
  <c r="K57" i="9" s="1"/>
  <c r="I57" i="9"/>
  <c r="H57" i="9"/>
  <c r="K56" i="9"/>
  <c r="K54" i="9" s="1"/>
  <c r="K48" i="9"/>
  <c r="K47" i="9"/>
  <c r="J46" i="9"/>
  <c r="K45" i="9"/>
  <c r="K44" i="9"/>
  <c r="K43" i="9"/>
  <c r="K42" i="9"/>
  <c r="K41" i="9"/>
  <c r="K40" i="9"/>
  <c r="K39" i="9"/>
  <c r="K38" i="9"/>
  <c r="I37" i="9"/>
  <c r="K36" i="9"/>
  <c r="K35" i="9" s="1"/>
  <c r="J35" i="9"/>
  <c r="I35" i="9"/>
  <c r="H35" i="9"/>
  <c r="K34" i="9"/>
  <c r="K33" i="9" s="1"/>
  <c r="J33" i="9"/>
  <c r="I33" i="9"/>
  <c r="K32" i="9"/>
  <c r="K31" i="9" s="1"/>
  <c r="J31" i="9"/>
  <c r="I31" i="9"/>
  <c r="K30" i="9"/>
  <c r="K29" i="9" s="1"/>
  <c r="J29" i="9"/>
  <c r="I29" i="9"/>
  <c r="K28" i="9"/>
  <c r="K27" i="9"/>
  <c r="J26" i="9"/>
  <c r="I26" i="9"/>
  <c r="K23" i="9"/>
  <c r="K22" i="9"/>
  <c r="K21" i="9"/>
  <c r="K20" i="9"/>
  <c r="J19" i="9"/>
  <c r="K79" i="9" l="1"/>
  <c r="K46" i="9"/>
  <c r="I186" i="9"/>
  <c r="K37" i="9"/>
  <c r="J186" i="9"/>
  <c r="K186" i="9"/>
  <c r="K19" i="9"/>
  <c r="K26" i="9"/>
  <c r="H229" i="9"/>
  <c r="M230" i="9"/>
  <c r="I176" i="9"/>
  <c r="I229" i="9" s="1"/>
  <c r="K111" i="9"/>
  <c r="K164" i="9"/>
  <c r="J194" i="9"/>
  <c r="K70" i="9"/>
  <c r="K66" i="9" s="1"/>
  <c r="K153" i="9"/>
  <c r="K158" i="9"/>
  <c r="K150" i="9"/>
  <c r="K143" i="9"/>
  <c r="K139" i="9"/>
  <c r="K134" i="9"/>
  <c r="K131" i="9"/>
  <c r="K117" i="9"/>
  <c r="K114" i="9"/>
  <c r="K108" i="9"/>
  <c r="K83" i="9"/>
  <c r="K92" i="9"/>
  <c r="K105" i="9"/>
  <c r="K123" i="9"/>
  <c r="K80" i="9"/>
  <c r="K215" i="9"/>
  <c r="K89" i="9"/>
  <c r="K102" i="9"/>
  <c r="K120" i="9"/>
  <c r="K136" i="9"/>
  <c r="K170" i="9"/>
  <c r="K204" i="9"/>
  <c r="K98" i="9"/>
  <c r="K162" i="9"/>
  <c r="K173" i="9"/>
  <c r="K85" i="9"/>
  <c r="K192" i="9"/>
  <c r="K183" i="9"/>
  <c r="J57" i="9"/>
  <c r="K181" i="9"/>
  <c r="K127" i="9"/>
  <c r="K201" i="9"/>
  <c r="J229" i="9" l="1"/>
  <c r="M231" i="9"/>
  <c r="D235" i="9"/>
  <c r="K126" i="9"/>
  <c r="K176" i="9"/>
  <c r="K194" i="9"/>
  <c r="K229" i="9" l="1"/>
  <c r="M232" i="9"/>
  <c r="M233" i="9" s="1"/>
  <c r="G235" i="9"/>
</calcChain>
</file>

<file path=xl/sharedStrings.xml><?xml version="1.0" encoding="utf-8"?>
<sst xmlns="http://schemas.openxmlformats.org/spreadsheetml/2006/main" count="1098" uniqueCount="247">
  <si>
    <t>Отчет</t>
  </si>
  <si>
    <t>об исполнении  бюджетной сметы  учреждений и организаций, финансируемых</t>
  </si>
  <si>
    <t>из бюджетов субъектов Российской Федерации и местных бюджетов</t>
  </si>
  <si>
    <t>Форма № 1 ММ по ОКУД</t>
  </si>
  <si>
    <t>КОДЫ</t>
  </si>
  <si>
    <t>Дата</t>
  </si>
  <si>
    <t>Учреждение - Министерство труда и социального развития РД</t>
  </si>
  <si>
    <t>по ОКПО</t>
  </si>
  <si>
    <t>Главный распорядитель (распорядитель)_________________________________</t>
  </si>
  <si>
    <t>по ППП</t>
  </si>
  <si>
    <t>Периодичность: месячная</t>
  </si>
  <si>
    <t>по ОКУД</t>
  </si>
  <si>
    <t>08</t>
  </si>
  <si>
    <t>Единица измерения: руб.</t>
  </si>
  <si>
    <t>по ОКЕИ</t>
  </si>
  <si>
    <t>383</t>
  </si>
  <si>
    <t>Наименование</t>
  </si>
  <si>
    <t>Мин</t>
  </si>
  <si>
    <t>РЗ</t>
  </si>
  <si>
    <t>ЦСР</t>
  </si>
  <si>
    <t>ВР</t>
  </si>
  <si>
    <t>Доп. кл.</t>
  </si>
  <si>
    <t>Рег. Класс</t>
  </si>
  <si>
    <t>Профинансировано</t>
  </si>
  <si>
    <t>Кассовый расход</t>
  </si>
  <si>
    <t>Остаток</t>
  </si>
  <si>
    <t>Развитие предпринимательской инициативы граждан</t>
  </si>
  <si>
    <t>0401</t>
  </si>
  <si>
    <t>148</t>
  </si>
  <si>
    <t>000</t>
  </si>
  <si>
    <t>Прочая закупка товаров, работ и услуг</t>
  </si>
  <si>
    <t>244</t>
  </si>
  <si>
    <t>Реализация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</si>
  <si>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0311</t>
  </si>
  <si>
    <t>47000R0860</t>
  </si>
  <si>
    <t>Респуб.бюджет</t>
  </si>
  <si>
    <t>Федеральные средства</t>
  </si>
  <si>
    <t>Пособия и компенсации гражданам и иные социальные выплаты, кроме публичных нормативных обязательств</t>
  </si>
  <si>
    <t>321</t>
  </si>
  <si>
    <t>Оказание государственной услуги по организации временного трудоустройства безработных граждан, испытывающих трудности в поиске работы</t>
  </si>
  <si>
    <t>2310181013</t>
  </si>
  <si>
    <t>2310181016</t>
  </si>
  <si>
    <t>Оказание содействия в трудоустройстве незанятых инвалидов на оборудованные (оснащенные) для них рабочие места</t>
  </si>
  <si>
    <t>2310181017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</si>
  <si>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</si>
  <si>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</si>
  <si>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Субсидирование части затрат на компенсацию расходов по оплате труда инвалидов занятых на предприятиях образованных общественными организациями инвалидов</t>
  </si>
  <si>
    <t>2310181019</t>
  </si>
  <si>
    <t>612</t>
  </si>
  <si>
    <t>Организация профессионального обучения и дополнительного профессионального образования безработных граждан</t>
  </si>
  <si>
    <t>Пособия, компенсации и иные социальные выплаты гражданам, кроме публичных нормативных обязательств</t>
  </si>
  <si>
    <t>Расходы на обеспечение деятельности (оказание услуг) государственных учреждений</t>
  </si>
  <si>
    <t>2310800590</t>
  </si>
  <si>
    <t>Фонд оплаты труда учреждений</t>
  </si>
  <si>
    <t>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</si>
  <si>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</si>
  <si>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</si>
  <si>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Закупка товаров, работ, услуг в сфере информационно-коммуникационных технологий</t>
  </si>
  <si>
    <t>242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</si>
  <si>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</si>
  <si>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</si>
  <si>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</si>
  <si>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</si>
  <si>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</si>
  <si>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</si>
  <si>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</si>
  <si>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Ежемесячная доплата к пенсиям лицам, замещавшим государственные должности Республики Дагестан, и пенсия за выслугу лет лицам, замещавшим должности государственной гражданской службы Республики Дагестан</t>
  </si>
  <si>
    <t>1001</t>
  </si>
  <si>
    <t>2210728960</t>
  </si>
  <si>
    <t>313</t>
  </si>
  <si>
    <t>Социальные выплаты безработным гражданам в соответствии с Законом Российской Федерации от 19 апреля 1991 года N 1032-1 "О занятости населения в Российской Федерации"</t>
  </si>
  <si>
    <t>2310552900</t>
  </si>
  <si>
    <t>Межбюджетные трансферты бюджету Пенсионного фонда Российской Федерации</t>
  </si>
  <si>
    <t>1002</t>
  </si>
  <si>
    <t>2220300590</t>
  </si>
  <si>
    <t>Обеспечение жильем отдельных категорий граждан, установленных федеральным законом "О ветеранах"</t>
  </si>
  <si>
    <t>1003</t>
  </si>
  <si>
    <t>0511351350</t>
  </si>
  <si>
    <t>Субсидии гражданам на приобретение жилья</t>
  </si>
  <si>
    <t>322</t>
  </si>
  <si>
    <t>Обеспечение жильем отдельных категорий граждан, установленных федеральным законом "О социальной защите инвалидов в Российской Федерации"</t>
  </si>
  <si>
    <t>0511351760</t>
  </si>
  <si>
    <t>Доплата к субсидии на обеспечение жильем ВБД</t>
  </si>
  <si>
    <t>1620115300</t>
  </si>
  <si>
    <t>Социальна поддержка Героев Советского Союза, Героев Российской Федерации и полных кавалеров ордена Славы</t>
  </si>
  <si>
    <t xml:space="preserve">Дополнительные меры по улучшению материального обеспечения участников Великой Отечественной войны 1941-1945 годов и бывших несовершеннолетних узников концлагерей, гетто и других мест принудительного содержания, созданных фашистами и их союзниками в </t>
  </si>
  <si>
    <t>2210471140</t>
  </si>
  <si>
    <t>Дополнительные меры социальной поддержки инвалидов и ветеранов боевых действий в Афганистане, членов семей погибших (умерших) инвалидов и ветеранов боевых действий в Афганистане</t>
  </si>
  <si>
    <t>2210471180</t>
  </si>
  <si>
    <t>Оплата жилищно-коммунальных услуг отдельным категориям граждан</t>
  </si>
  <si>
    <t>2210852500</t>
  </si>
  <si>
    <t>Ежемесячная денежная выплата ветеранам труда</t>
  </si>
  <si>
    <t>2210872003</t>
  </si>
  <si>
    <t>Ежемесячная денежная выплата реабилитированным лицам и лицам, признанным пострадавшими от политических репрессий</t>
  </si>
  <si>
    <t>2210872004</t>
  </si>
  <si>
    <t>Ежемесячная денежная выплата труженикам тыла</t>
  </si>
  <si>
    <t>2210872005</t>
  </si>
  <si>
    <t>Ежемесячная денежная выплата по оплате жилого помещения и коммунальных услуг ветеранам труда</t>
  </si>
  <si>
    <t>2210872007</t>
  </si>
  <si>
    <t>Ежемесячная денежная выплата по оплате жилого помещения и коммунальных услуг реабилитированным лицам и лицам, признанным пострадавшими от политических репрессий</t>
  </si>
  <si>
    <t>2210872008</t>
  </si>
  <si>
    <t>Ежемесячная денежная выплата отдельным категориям граждан, работающим и проживающим в сельской местности и поселках городского типа</t>
  </si>
  <si>
    <t>2210872009</t>
  </si>
  <si>
    <t>Ежемесячная денежная выплата по оплате абонентской платы за телефон участникам Великой Отечественной войны</t>
  </si>
  <si>
    <t>2210872014</t>
  </si>
  <si>
    <t>Ежемесячная денежная выплата по оплате жилого помещения и коммунальных услуг участникам Великой Отечественной войны и приравненным к ним лицам</t>
  </si>
  <si>
    <t>2210872015</t>
  </si>
  <si>
    <t>Компенсация отдельным категориям граждан оплаты взноса на капитальный ремонт общего имущества в многоквартирном доме</t>
  </si>
  <si>
    <t>22108R4620</t>
  </si>
  <si>
    <t>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</si>
  <si>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2211152200</t>
  </si>
  <si>
    <t>2211252400</t>
  </si>
  <si>
    <t>Выплата социального пособия на погребение умерших, которые не подлежали обязательному социальному страхованию на случай временной нетрудоспособности и в связи с материнством на день смерти и не являлись пенсионерами, а также в случае рождения мертво</t>
  </si>
  <si>
    <t>2211471150</t>
  </si>
  <si>
    <t>Возмещение затрат, связанных с погребением умерших реабилитированных лиц, а также возмещение расходов по погребению умерших, личность которых не установлена органами внутренних дел в определенные законодательством Российской Федерации сроки", в соот</t>
  </si>
  <si>
    <t>2211471160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</si>
  <si>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</si>
  <si>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813</t>
  </si>
  <si>
    <t>Дополнительное ежемесячное материальное обеспечение граждан за особые заслуги перед Республикой Дагестан</t>
  </si>
  <si>
    <t>2211971120</t>
  </si>
  <si>
    <t xml:space="preserve"> Единовременное пособие в случае гибели (смерти) или причинения вреда здоровью народного дружинника в связи с его участием в охране общественного порядка</t>
  </si>
  <si>
    <t>2212871170</t>
  </si>
  <si>
    <t>Единовременное пособие в случае гибели или получения  работником добровольной пожарной охраны и добровольным пожарным увечья, заболевания, приведших к стойкой утрате трудоспособности</t>
  </si>
  <si>
    <t>2212971180</t>
  </si>
  <si>
    <t>Пособия, компенсации, меры социальной поддержки по публичным нормативным обязательствам</t>
  </si>
  <si>
    <t>Осуществление ежемесячной денежной выплаты по оплате жилого помещения и коммунальных услуг многодетным семьям</t>
  </si>
  <si>
    <t>2230472055</t>
  </si>
  <si>
    <t>1004</t>
  </si>
  <si>
    <t>Выплата ежемесячного пособия на ребенка в соответствии с Федеральным законом от 19 мая 1995 года N 81-ФЗ "О государственных пособиях гражданам, имеющим детей"</t>
  </si>
  <si>
    <t>2230171310</t>
  </si>
  <si>
    <t>Единовременная денежная выплаты на детей, поступающих в первый класс, из малоимущих многодетных семей, проживающих в Республике Дагестан</t>
  </si>
  <si>
    <t>2230171320</t>
  </si>
  <si>
    <t>Дополнительные меры социальной поддержки семей, имеющих детей</t>
  </si>
  <si>
    <t>2230471330</t>
  </si>
  <si>
    <t>Единовременное денежное поощрение при награждении орденом "Родительская слава"</t>
  </si>
  <si>
    <t>2230471340</t>
  </si>
  <si>
    <t xml:space="preserve">Перевозка между субъектами Российской Федерации, а также в пределах территорий государств - участников Содружества Независимых Государств несовершеннолетних, самовольно ушедших из семей, организаций для детей-сирот и детей, оставшихся без попечения </t>
  </si>
  <si>
    <t>2230859400</t>
  </si>
  <si>
    <t>Приобретение товаров, работ, услуг в пользу граждан в целях их социального обеспечения</t>
  </si>
  <si>
    <t>Перевозка в пределах территории Республики Дагестан несовершеннолетних, самовольно ушедших из семей, организаций для детей-сирот и детей, оставшихся без попечения родителей, образовательных организаций и иных организаций</t>
  </si>
  <si>
    <t>2230889400</t>
  </si>
  <si>
    <t>Осуществление ежемесячной выплаты в связи с рождением (усыновлением) первого ребенка</t>
  </si>
  <si>
    <t>223P155730</t>
  </si>
  <si>
    <t>1006</t>
  </si>
  <si>
    <t>2210300590</t>
  </si>
  <si>
    <t>Исполнение судебных актов Российской Федерации и мировых соглашений по возмещению причиненного вреда</t>
  </si>
  <si>
    <t>853</t>
  </si>
  <si>
    <t>Финансовое обеспечение выполнения функций государственных органов</t>
  </si>
  <si>
    <t>2210920000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</si>
  <si>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</si>
  <si>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</si>
  <si>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</si>
  <si>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</si>
  <si>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</si>
  <si>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</si>
  <si>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Предоставление на конкурсной основе субсидий (грантов) социально ориентированным некоммерческим организациям Республики Дагестан на реализацию проектов социальной направленности</t>
  </si>
  <si>
    <t>2240180850</t>
  </si>
  <si>
    <t>Субсидии (гранты в форме субсидий), подлежащие казначейскому сопровождению</t>
  </si>
  <si>
    <t>Независимая оценка качества оказания услуг организациями социальной сферы</t>
  </si>
  <si>
    <t>Итого</t>
  </si>
  <si>
    <t>ЛБО</t>
  </si>
  <si>
    <t>ПОФ</t>
  </si>
  <si>
    <t>К/Р</t>
  </si>
  <si>
    <t>1. Сведения о движении средств бюджетов субъектов Российской Федерации</t>
  </si>
  <si>
    <t>и местных бюджетов на счетах учреждений</t>
  </si>
  <si>
    <t>Наименование текущего счета</t>
  </si>
  <si>
    <t>Код строки</t>
  </si>
  <si>
    <t>Остаток на начало года</t>
  </si>
  <si>
    <t>Остаток на конец отчетного периода</t>
  </si>
  <si>
    <t>Средства для перевода учреждениям, находящимся в ведении главного распорядителя (распорядителя), и на другие мероприятия</t>
  </si>
  <si>
    <t>010</t>
  </si>
  <si>
    <t>Средства на расходы учреждения</t>
  </si>
  <si>
    <t>020</t>
  </si>
  <si>
    <t>Средства в иностранной валюте</t>
  </si>
  <si>
    <t>030</t>
  </si>
  <si>
    <t>То же в пересчете на рубли</t>
  </si>
  <si>
    <t>040</t>
  </si>
  <si>
    <t>Оказание государственной социальной помощи на основании социального контракта отдельным категориям граждан</t>
  </si>
  <si>
    <t>Осуществление ежемесячных выплат на детей в возрасте от 3 до 7 лет включительно</t>
  </si>
  <si>
    <t>22301R3020</t>
  </si>
  <si>
    <t>Профессиональное обучение и дополнительное профессиональное образование безработных инвалидов молодого возраста</t>
  </si>
  <si>
    <t>Финансовое обеспечение предоставления социальных услуг негосударственными организациями, индивидуальными предпринимателями, социально ориентированными некоммерческими организациями, осуществляющими деятельность по социальному обслуживанию населения</t>
  </si>
  <si>
    <t>Закупка энергетических ресурсов</t>
  </si>
  <si>
    <t>22127R4040</t>
  </si>
  <si>
    <t>Содействие занятости граждан, освобожденных из учреждений, исполняющих наказание в виде лишения свободы, зарегистрированных в органах государственной службы занятости населения Республики Дагестан в целях поиска подходящей работы или в качестве безработны</t>
  </si>
  <si>
    <t>Содействие временной занятости несовершеннолетних граждан в возрасте от 14 до 18 лет, в том числе состоящих на учете в комиссиях по делам несовершеннолетних и защите их прав при администрациях муниципальных образований, зарегистрированных в органах госуда</t>
  </si>
  <si>
    <t>21-52900-00000-00000</t>
  </si>
  <si>
    <t>21-53020-00000-00000</t>
  </si>
  <si>
    <t>БА</t>
  </si>
  <si>
    <t>831</t>
  </si>
  <si>
    <t>Предоставлении субсидии Дагестанскому региональному отделению Общероссийского общественного фонда "Победа"</t>
  </si>
  <si>
    <t>2240181920</t>
  </si>
  <si>
    <t>Предоставлении субсидии Дагестанскому региональному отделению Всероссийской общественной организации ветеранов (пенсионеров) войны, труда, Вооруженных Сил и правоохранительных органов</t>
  </si>
  <si>
    <t>2240181930</t>
  </si>
  <si>
    <t>2310181110</t>
  </si>
  <si>
    <t>2310181120</t>
  </si>
  <si>
    <t xml:space="preserve">                                                                </t>
  </si>
  <si>
    <t xml:space="preserve">Начальник управления </t>
  </si>
  <si>
    <t xml:space="preserve"> </t>
  </si>
  <si>
    <t>22-52900-00000-00000</t>
  </si>
  <si>
    <t>22-53020-00000-00000</t>
  </si>
  <si>
    <t>Обеспечение жильем отдельных категорий граждан, установленных Федеральным законом от 12 января 1995 года №5 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1941-1945 годов" за счет средств резервного фонда Правительства Российской Федерации</t>
  </si>
  <si>
    <t>22-52500-00000-00000</t>
  </si>
  <si>
    <t>22-54040-00000-00000</t>
  </si>
  <si>
    <t>Реализация мероприятий в сфере реабилитации и абилитации инвалидов</t>
  </si>
  <si>
    <t>Предоставление отдельным категориям граждан единовременной денежной выплаты на оплату расходов, связанных с приобретением и установкой внутридомового газового оборудования и проведением газопровода внутри земельного участка</t>
  </si>
  <si>
    <t>0511351340</t>
  </si>
  <si>
    <t>Утверждено бюджетных ассигнований (лимитов бюджетных обязательств)                      на 2022 год</t>
  </si>
  <si>
    <t>Э. Маметова</t>
  </si>
  <si>
    <r>
      <t>Субсидии бюджетным учреждениям на иные</t>
    </r>
    <r>
      <rPr>
        <sz val="8"/>
        <rFont val="Arial cry"/>
        <charset val="204"/>
      </rPr>
      <t xml:space="preserve"> цели</t>
    </r>
  </si>
  <si>
    <t>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N 157-ФЗ "Об иммунопрофилактике инфекционных болезней</t>
  </si>
  <si>
    <t>Реализация дополнительных мероприятий, направленных на снижение напряженности на рынке труда субъектов Российской Федерации, по организации временного трудоустройства</t>
  </si>
  <si>
    <t>380P252980</t>
  </si>
  <si>
    <t>23-52980-00000-00000</t>
  </si>
  <si>
    <t>380P253000</t>
  </si>
  <si>
    <t>Реализация дополнительных мероприятий, направленных на снижение напряженности на рынке труда субъектов Российской Федерации, по организации общественных работ</t>
  </si>
  <si>
    <t>0705</t>
  </si>
  <si>
    <t>231P252920</t>
  </si>
  <si>
    <t>Организация профессионального обучения и дополнительного профессионального образования работников промышленных предприятий</t>
  </si>
  <si>
    <t>23-52920-00000-00000</t>
  </si>
  <si>
    <t>0909</t>
  </si>
  <si>
    <t>Ежемесячное пособие в связи с рождением и воспитанием ребенка</t>
  </si>
  <si>
    <t>Ежемесячная денежная выплата на ребенка в возрасте от восьми до семнадцати лет</t>
  </si>
  <si>
    <t>Субвенции</t>
  </si>
  <si>
    <t>23-50860-00000-00000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</si>
  <si>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</si>
  <si>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>23-53000-00000-00000</t>
  </si>
  <si>
    <t>Субсидии (гранты в форме субсидий), не подлежащие казначейскому сопровождению</t>
  </si>
  <si>
    <t>Организация системы комплексной реабилитации и ресоциализации потребителей наркотических средств и психотропных веществ, успешно завершивших курс комплексной реабилитации</t>
  </si>
  <si>
    <t>23-52900-00000-00000</t>
  </si>
  <si>
    <t>23-52400-00000-00000</t>
  </si>
  <si>
    <t>23-52200-00000-00000</t>
  </si>
  <si>
    <t>23-54620-00000-00000</t>
  </si>
  <si>
    <t>23-52500-00000-00000</t>
  </si>
  <si>
    <t>23-51760-00000-00000</t>
  </si>
  <si>
    <t>23-51350-00000-00000</t>
  </si>
  <si>
    <t>23-51340-00000-00000</t>
  </si>
  <si>
    <t>23-53020-00000-00000</t>
  </si>
  <si>
    <t>21-52200-00000-00000</t>
  </si>
  <si>
    <t>23-54040-00000-00000</t>
  </si>
  <si>
    <t>Выплата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</t>
  </si>
  <si>
    <t>2230153800</t>
  </si>
  <si>
    <t>23-59000-00000-00400</t>
  </si>
  <si>
    <t>20-55730-00000-00000</t>
  </si>
  <si>
    <t xml:space="preserve"> на 1 февраля 2023 года</t>
  </si>
  <si>
    <t>Министр</t>
  </si>
  <si>
    <t>М. Казиев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</si>
</sst>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46">
    <font>
      <sz val="11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name val="Calibri"/>
      <family val="2"/>
    </font>
    <font>
      <b/>
      <sz val="10"/>
      <color indexed="8"/>
      <name val="Arial Cyr"/>
    </font>
    <font>
      <sz val="10"/>
      <color indexed="8"/>
      <name val="Arial Cyr"/>
    </font>
    <font>
      <b/>
      <sz val="12"/>
      <color indexed="8"/>
      <name val="Arial Cyr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  <charset val="204"/>
    </font>
    <font>
      <sz val="10"/>
      <name val="Arial Cyr"/>
      <charset val="204"/>
    </font>
    <font>
      <sz val="11"/>
      <name val="Calibri"/>
      <family val="2"/>
    </font>
    <font>
      <sz val="9"/>
      <name val="Arial cry"/>
      <charset val="204"/>
    </font>
    <font>
      <b/>
      <sz val="9"/>
      <name val="Arial cry"/>
      <charset val="204"/>
    </font>
    <font>
      <sz val="9"/>
      <color indexed="8"/>
      <name val="Arial cry"/>
      <charset val="204"/>
    </font>
    <font>
      <u/>
      <sz val="9"/>
      <name val="Arial cry"/>
      <charset val="204"/>
    </font>
    <font>
      <b/>
      <u/>
      <sz val="9"/>
      <name val="Arial cry"/>
      <charset val="204"/>
    </font>
    <font>
      <i/>
      <u/>
      <sz val="9"/>
      <name val="Arial cry"/>
      <charset val="204"/>
    </font>
    <font>
      <sz val="9"/>
      <color indexed="10"/>
      <name val="Arial cry"/>
      <charset val="204"/>
    </font>
    <font>
      <sz val="12"/>
      <name val="Arial cry"/>
      <charset val="204"/>
    </font>
    <font>
      <b/>
      <sz val="11"/>
      <name val="Arial cry"/>
      <charset val="204"/>
    </font>
    <font>
      <sz val="11"/>
      <name val="Arial cry"/>
      <charset val="204"/>
    </font>
    <font>
      <b/>
      <sz val="10"/>
      <name val="Arial cry"/>
      <charset val="204"/>
    </font>
    <font>
      <sz val="10"/>
      <color rgb="FF000000"/>
      <name val="Arial Cyr"/>
    </font>
    <font>
      <b/>
      <sz val="10"/>
      <color rgb="FF000000"/>
      <name val="Arial Cyr"/>
    </font>
    <font>
      <b/>
      <sz val="12"/>
      <color rgb="FF000000"/>
      <name val="Arial Cyr"/>
    </font>
    <font>
      <sz val="7"/>
      <name val="Times New Roman"/>
      <family val="1"/>
      <charset val="204"/>
    </font>
    <font>
      <sz val="8"/>
      <name val="Arial cry"/>
      <charset val="204"/>
    </font>
    <font>
      <b/>
      <sz val="11"/>
      <name val="Arial"/>
      <family val="2"/>
      <charset val="204"/>
    </font>
    <font>
      <b/>
      <i/>
      <u/>
      <sz val="9"/>
      <name val="Arial cry"/>
      <charset val="204"/>
    </font>
    <font>
      <i/>
      <sz val="9"/>
      <name val="Arial cry"/>
      <charset val="204"/>
    </font>
    <font>
      <b/>
      <sz val="8"/>
      <name val="Arial"/>
      <family val="2"/>
      <charset val="204"/>
    </font>
    <font>
      <sz val="9"/>
      <color rgb="FF000000"/>
      <name val="Arial Cy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3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C0C0C0"/>
      </patternFill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5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24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2" fillId="11" borderId="0" applyNumberFormat="0" applyBorder="0" applyAlignment="0" applyProtection="0"/>
    <xf numFmtId="0" fontId="1" fillId="1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" fillId="0" borderId="0"/>
    <xf numFmtId="0" fontId="24" fillId="0" borderId="0"/>
    <xf numFmtId="0" fontId="3" fillId="0" borderId="0"/>
    <xf numFmtId="0" fontId="24" fillId="0" borderId="0"/>
    <xf numFmtId="164" fontId="4" fillId="11" borderId="1">
      <alignment horizontal="right" vertical="top" shrinkToFit="1"/>
    </xf>
    <xf numFmtId="164" fontId="5" fillId="7" borderId="1">
      <alignment horizontal="right" vertical="top" shrinkToFit="1"/>
    </xf>
    <xf numFmtId="164" fontId="5" fillId="7" borderId="1">
      <alignment horizontal="right" vertical="top" shrinkToFit="1"/>
    </xf>
    <xf numFmtId="164" fontId="5" fillId="0" borderId="1">
      <alignment horizontal="right" vertical="top" shrinkToFit="1"/>
    </xf>
    <xf numFmtId="164" fontId="5" fillId="0" borderId="1">
      <alignment horizontal="right" vertical="top" shrinkToFit="1"/>
    </xf>
    <xf numFmtId="164" fontId="5" fillId="0" borderId="0">
      <alignment horizontal="right" shrinkToFit="1"/>
    </xf>
    <xf numFmtId="165" fontId="5" fillId="0" borderId="0">
      <alignment horizontal="right" shrinkToFit="1"/>
    </xf>
    <xf numFmtId="0" fontId="5" fillId="0" borderId="0"/>
    <xf numFmtId="0" fontId="36" fillId="0" borderId="0"/>
    <xf numFmtId="0" fontId="5" fillId="0" borderId="0"/>
    <xf numFmtId="0" fontId="36" fillId="0" borderId="0"/>
    <xf numFmtId="0" fontId="3" fillId="0" borderId="0"/>
    <xf numFmtId="0" fontId="24" fillId="0" borderId="0"/>
    <xf numFmtId="0" fontId="5" fillId="10" borderId="0"/>
    <xf numFmtId="0" fontId="36" fillId="21" borderId="0"/>
    <xf numFmtId="0" fontId="5" fillId="0" borderId="2">
      <alignment horizontal="center" vertical="center" wrapText="1"/>
    </xf>
    <xf numFmtId="0" fontId="36" fillId="0" borderId="39">
      <alignment horizontal="center" vertical="center" wrapText="1"/>
    </xf>
    <xf numFmtId="0" fontId="5" fillId="0" borderId="1">
      <alignment horizontal="center" vertical="center" shrinkToFit="1"/>
    </xf>
    <xf numFmtId="0" fontId="36" fillId="0" borderId="40">
      <alignment horizontal="center" vertical="center" shrinkToFit="1"/>
    </xf>
    <xf numFmtId="0" fontId="4" fillId="0" borderId="3">
      <alignment horizontal="left"/>
    </xf>
    <xf numFmtId="0" fontId="37" fillId="0" borderId="41">
      <alignment horizontal="left"/>
    </xf>
    <xf numFmtId="0" fontId="5" fillId="0" borderId="4"/>
    <xf numFmtId="0" fontId="36" fillId="0" borderId="42"/>
    <xf numFmtId="0" fontId="5" fillId="0" borderId="4"/>
    <xf numFmtId="0" fontId="5" fillId="0" borderId="0">
      <alignment horizontal="left" vertical="top" wrapText="1"/>
    </xf>
    <xf numFmtId="0" fontId="36" fillId="0" borderId="0">
      <alignment horizontal="left" vertical="top" wrapText="1"/>
    </xf>
    <xf numFmtId="0" fontId="6" fillId="0" borderId="0">
      <alignment horizontal="center" wrapText="1"/>
    </xf>
    <xf numFmtId="0" fontId="38" fillId="0" borderId="0">
      <alignment horizontal="center" wrapText="1"/>
    </xf>
    <xf numFmtId="0" fontId="6" fillId="0" borderId="0">
      <alignment horizontal="center"/>
    </xf>
    <xf numFmtId="0" fontId="38" fillId="0" borderId="0">
      <alignment horizontal="center"/>
    </xf>
    <xf numFmtId="0" fontId="5" fillId="0" borderId="0">
      <alignment wrapText="1"/>
    </xf>
    <xf numFmtId="0" fontId="36" fillId="0" borderId="0">
      <alignment wrapText="1"/>
    </xf>
    <xf numFmtId="0" fontId="5" fillId="0" borderId="0">
      <alignment horizontal="right"/>
    </xf>
    <xf numFmtId="0" fontId="36" fillId="0" borderId="0">
      <alignment horizontal="right"/>
    </xf>
    <xf numFmtId="4" fontId="4" fillId="11" borderId="1">
      <alignment horizontal="right" vertical="top" shrinkToFit="1"/>
    </xf>
    <xf numFmtId="4" fontId="37" fillId="22" borderId="40">
      <alignment horizontal="right" vertical="top" shrinkToFit="1"/>
    </xf>
    <xf numFmtId="0" fontId="5" fillId="0" borderId="0"/>
    <xf numFmtId="0" fontId="36" fillId="0" borderId="0"/>
    <xf numFmtId="0" fontId="5" fillId="0" borderId="0">
      <alignment horizontal="left" wrapText="1"/>
    </xf>
    <xf numFmtId="0" fontId="36" fillId="0" borderId="0">
      <alignment horizontal="left" wrapText="1"/>
    </xf>
    <xf numFmtId="0" fontId="5" fillId="0" borderId="0">
      <alignment horizontal="left" wrapText="1"/>
    </xf>
    <xf numFmtId="0" fontId="5" fillId="0" borderId="1">
      <alignment horizontal="left" vertical="top" wrapText="1"/>
    </xf>
    <xf numFmtId="0" fontId="36" fillId="0" borderId="40">
      <alignment horizontal="left" vertical="top" wrapText="1"/>
    </xf>
    <xf numFmtId="0" fontId="5" fillId="0" borderId="1">
      <alignment horizontal="left" vertical="top" wrapText="1"/>
    </xf>
    <xf numFmtId="0" fontId="5" fillId="0" borderId="1">
      <alignment horizontal="left" vertical="top" wrapText="1"/>
    </xf>
    <xf numFmtId="0" fontId="4" fillId="0" borderId="1">
      <alignment horizontal="left" vertical="top" wrapText="1"/>
    </xf>
    <xf numFmtId="0" fontId="37" fillId="0" borderId="40">
      <alignment horizontal="left" vertical="top" wrapText="1"/>
    </xf>
    <xf numFmtId="4" fontId="5" fillId="7" borderId="1">
      <alignment horizontal="right" vertical="top" shrinkToFit="1"/>
    </xf>
    <xf numFmtId="4" fontId="36" fillId="23" borderId="40">
      <alignment horizontal="right" vertical="top" shrinkToFit="1"/>
    </xf>
    <xf numFmtId="4" fontId="5" fillId="7" borderId="1">
      <alignment horizontal="right" vertical="top" shrinkToFit="1"/>
    </xf>
    <xf numFmtId="0" fontId="5" fillId="10" borderId="0">
      <alignment horizontal="center"/>
    </xf>
    <xf numFmtId="0" fontId="36" fillId="21" borderId="0">
      <alignment horizontal="center"/>
    </xf>
    <xf numFmtId="4" fontId="5" fillId="0" borderId="1">
      <alignment horizontal="right" vertical="top" shrinkToFit="1"/>
    </xf>
    <xf numFmtId="4" fontId="36" fillId="0" borderId="40">
      <alignment horizontal="right" vertical="top" shrinkToFit="1"/>
    </xf>
    <xf numFmtId="4" fontId="5" fillId="0" borderId="1">
      <alignment horizontal="right" vertical="top" shrinkToFit="1"/>
    </xf>
    <xf numFmtId="4" fontId="5" fillId="0" borderId="0">
      <alignment horizontal="right" shrinkToFit="1"/>
    </xf>
    <xf numFmtId="4" fontId="36" fillId="0" borderId="0">
      <alignment horizontal="right" shrinkToFit="1"/>
    </xf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7" fillId="3" borderId="5" applyNumberFormat="0" applyAlignment="0" applyProtection="0"/>
    <xf numFmtId="0" fontId="8" fillId="10" borderId="6" applyNumberFormat="0" applyAlignment="0" applyProtection="0"/>
    <xf numFmtId="0" fontId="9" fillId="10" borderId="5" applyNumberFormat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2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10" applyNumberFormat="0" applyFill="0" applyAlignment="0" applyProtection="0"/>
    <xf numFmtId="0" fontId="14" fillId="15" borderId="11" applyNumberFormat="0" applyAlignment="0" applyProtection="0"/>
    <xf numFmtId="0" fontId="15" fillId="0" borderId="0" applyNumberFormat="0" applyFill="0" applyBorder="0" applyAlignment="0" applyProtection="0"/>
    <xf numFmtId="0" fontId="16" fillId="11" borderId="0" applyNumberFormat="0" applyBorder="0" applyAlignment="0" applyProtection="0"/>
    <xf numFmtId="0" fontId="24" fillId="0" borderId="0"/>
    <xf numFmtId="0" fontId="22" fillId="0" borderId="0"/>
    <xf numFmtId="0" fontId="23" fillId="0" borderId="0"/>
    <xf numFmtId="0" fontId="17" fillId="16" borderId="0" applyNumberFormat="0" applyBorder="0" applyAlignment="0" applyProtection="0"/>
    <xf numFmtId="0" fontId="18" fillId="0" borderId="0" applyNumberFormat="0" applyFill="0" applyBorder="0" applyAlignment="0" applyProtection="0"/>
    <xf numFmtId="0" fontId="3" fillId="5" borderId="12" applyNumberFormat="0" applyFont="0" applyAlignment="0" applyProtection="0"/>
    <xf numFmtId="0" fontId="19" fillId="0" borderId="13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</cellStyleXfs>
  <cellXfs count="315">
    <xf numFmtId="0" fontId="0" fillId="0" borderId="0" xfId="0"/>
    <xf numFmtId="0" fontId="25" fillId="0" borderId="14" xfId="0" applyFont="1" applyBorder="1" applyProtection="1">
      <protection locked="0"/>
    </xf>
    <xf numFmtId="0" fontId="25" fillId="0" borderId="14" xfId="0" applyFont="1" applyBorder="1" applyAlignment="1" applyProtection="1">
      <alignment horizontal="center" vertical="center"/>
      <protection locked="0"/>
    </xf>
    <xf numFmtId="0" fontId="25" fillId="0" borderId="14" xfId="0" applyFont="1" applyBorder="1" applyAlignment="1" applyProtection="1">
      <alignment vertical="center"/>
      <protection locked="0"/>
    </xf>
    <xf numFmtId="0" fontId="25" fillId="0" borderId="14" xfId="0" applyFont="1" applyFill="1" applyBorder="1" applyAlignment="1" applyProtection="1">
      <alignment vertical="center"/>
      <protection locked="0"/>
    </xf>
    <xf numFmtId="0" fontId="25" fillId="0" borderId="15" xfId="0" applyFont="1" applyBorder="1" applyAlignment="1" applyProtection="1">
      <alignment vertical="center"/>
      <protection locked="0"/>
    </xf>
    <xf numFmtId="0" fontId="25" fillId="0" borderId="0" xfId="0" applyFont="1" applyProtection="1">
      <protection locked="0"/>
    </xf>
    <xf numFmtId="0" fontId="25" fillId="0" borderId="16" xfId="0" applyFont="1" applyBorder="1" applyAlignment="1" applyProtection="1">
      <alignment vertical="center"/>
      <protection locked="0"/>
    </xf>
    <xf numFmtId="0" fontId="25" fillId="0" borderId="0" xfId="0" applyFont="1" applyBorder="1" applyProtection="1">
      <protection locked="0"/>
    </xf>
    <xf numFmtId="0" fontId="25" fillId="0" borderId="0" xfId="0" applyFont="1" applyBorder="1" applyAlignment="1" applyProtection="1">
      <alignment horizontal="center" vertical="center"/>
      <protection locked="0"/>
    </xf>
    <xf numFmtId="0" fontId="25" fillId="0" borderId="0" xfId="0" applyFont="1" applyBorder="1" applyAlignment="1" applyProtection="1">
      <alignment vertical="center"/>
      <protection locked="0"/>
    </xf>
    <xf numFmtId="0" fontId="25" fillId="0" borderId="0" xfId="0" applyFont="1" applyFill="1" applyBorder="1" applyAlignment="1" applyProtection="1">
      <alignment vertical="center"/>
      <protection locked="0"/>
    </xf>
    <xf numFmtId="0" fontId="26" fillId="17" borderId="19" xfId="0" applyFont="1" applyFill="1" applyBorder="1" applyAlignment="1">
      <alignment horizontal="center" vertical="top" wrapText="1"/>
    </xf>
    <xf numFmtId="0" fontId="26" fillId="17" borderId="0" xfId="0" applyFont="1" applyFill="1" applyBorder="1" applyAlignment="1">
      <alignment horizontal="center" vertical="top" wrapText="1"/>
    </xf>
    <xf numFmtId="0" fontId="26" fillId="17" borderId="0" xfId="0" applyFont="1" applyFill="1" applyBorder="1" applyAlignment="1">
      <alignment horizontal="center" vertical="center" wrapText="1"/>
    </xf>
    <xf numFmtId="4" fontId="26" fillId="18" borderId="18" xfId="43" applyNumberFormat="1" applyFont="1" applyFill="1" applyBorder="1" applyAlignment="1" applyProtection="1">
      <alignment horizontal="center" vertical="center" shrinkToFit="1"/>
    </xf>
    <xf numFmtId="4" fontId="25" fillId="19" borderId="18" xfId="45" applyNumberFormat="1" applyFont="1" applyFill="1" applyBorder="1" applyAlignment="1" applyProtection="1">
      <alignment horizontal="center" vertical="center" shrinkToFit="1"/>
    </xf>
    <xf numFmtId="0" fontId="25" fillId="19" borderId="0" xfId="0" applyFont="1" applyFill="1" applyProtection="1">
      <protection locked="0"/>
    </xf>
    <xf numFmtId="0" fontId="26" fillId="19" borderId="0" xfId="0" applyFont="1" applyFill="1" applyProtection="1">
      <protection locked="0"/>
    </xf>
    <xf numFmtId="0" fontId="26" fillId="18" borderId="0" xfId="0" applyFont="1" applyFill="1" applyProtection="1">
      <protection locked="0"/>
    </xf>
    <xf numFmtId="4" fontId="25" fillId="0" borderId="18" xfId="45" applyNumberFormat="1" applyFont="1" applyFill="1" applyBorder="1" applyAlignment="1" applyProtection="1">
      <alignment horizontal="center" vertical="center" shrinkToFit="1"/>
    </xf>
    <xf numFmtId="0" fontId="25" fillId="0" borderId="0" xfId="0" applyFont="1" applyFill="1" applyProtection="1">
      <protection locked="0"/>
    </xf>
    <xf numFmtId="0" fontId="25" fillId="18" borderId="0" xfId="0" applyFont="1" applyFill="1" applyProtection="1">
      <protection locked="0"/>
    </xf>
    <xf numFmtId="4" fontId="26" fillId="18" borderId="18" xfId="45" applyNumberFormat="1" applyFont="1" applyFill="1" applyBorder="1" applyAlignment="1" applyProtection="1">
      <alignment horizontal="center" vertical="center" shrinkToFit="1"/>
    </xf>
    <xf numFmtId="0" fontId="26" fillId="0" borderId="0" xfId="0" applyFont="1" applyFill="1" applyProtection="1">
      <protection locked="0"/>
    </xf>
    <xf numFmtId="0" fontId="28" fillId="19" borderId="0" xfId="0" applyFont="1" applyFill="1" applyProtection="1">
      <protection locked="0"/>
    </xf>
    <xf numFmtId="0" fontId="28" fillId="0" borderId="0" xfId="0" applyFont="1" applyFill="1" applyProtection="1">
      <protection locked="0"/>
    </xf>
    <xf numFmtId="0" fontId="29" fillId="19" borderId="0" xfId="0" applyFont="1" applyFill="1" applyProtection="1">
      <protection locked="0"/>
    </xf>
    <xf numFmtId="0" fontId="29" fillId="18" borderId="0" xfId="0" applyFont="1" applyFill="1" applyProtection="1">
      <protection locked="0"/>
    </xf>
    <xf numFmtId="0" fontId="28" fillId="0" borderId="18" xfId="85" quotePrefix="1" applyNumberFormat="1" applyFont="1" applyFill="1" applyBorder="1" applyAlignment="1" applyProtection="1">
      <alignment horizontal="left" vertical="center" wrapText="1"/>
    </xf>
    <xf numFmtId="0" fontId="28" fillId="18" borderId="0" xfId="0" applyFont="1" applyFill="1" applyProtection="1">
      <protection locked="0"/>
    </xf>
    <xf numFmtId="0" fontId="29" fillId="0" borderId="0" xfId="0" applyFont="1" applyFill="1" applyProtection="1">
      <protection locked="0"/>
    </xf>
    <xf numFmtId="0" fontId="31" fillId="0" borderId="0" xfId="0" applyFont="1" applyFill="1" applyProtection="1">
      <protection locked="0"/>
    </xf>
    <xf numFmtId="0" fontId="25" fillId="19" borderId="18" xfId="85" quotePrefix="1" applyNumberFormat="1" applyFont="1" applyFill="1" applyBorder="1" applyAlignment="1" applyProtection="1">
      <alignment horizontal="left" vertical="center" wrapText="1"/>
    </xf>
    <xf numFmtId="0" fontId="25" fillId="19" borderId="18" xfId="85" quotePrefix="1" applyNumberFormat="1" applyFont="1" applyFill="1" applyBorder="1" applyAlignment="1" applyProtection="1">
      <alignment horizontal="center" vertical="center" wrapText="1"/>
    </xf>
    <xf numFmtId="0" fontId="25" fillId="19" borderId="18" xfId="85" applyNumberFormat="1" applyFont="1" applyFill="1" applyBorder="1" applyAlignment="1" applyProtection="1">
      <alignment horizontal="left" vertical="center" wrapText="1"/>
    </xf>
    <xf numFmtId="4" fontId="26" fillId="19" borderId="23" xfId="0" applyNumberFormat="1" applyFont="1" applyFill="1" applyBorder="1" applyProtection="1">
      <protection locked="0"/>
    </xf>
    <xf numFmtId="4" fontId="25" fillId="0" borderId="0" xfId="0" applyNumberFormat="1" applyFont="1" applyBorder="1" applyAlignment="1">
      <alignment horizontal="right" vertical="center" shrinkToFit="1"/>
    </xf>
    <xf numFmtId="4" fontId="26" fillId="19" borderId="24" xfId="0" applyNumberFormat="1" applyFont="1" applyFill="1" applyBorder="1" applyProtection="1">
      <protection locked="0"/>
    </xf>
    <xf numFmtId="4" fontId="25" fillId="0" borderId="0" xfId="0" applyNumberFormat="1" applyFont="1" applyProtection="1">
      <protection locked="0"/>
    </xf>
    <xf numFmtId="0" fontId="25" fillId="0" borderId="25" xfId="81" applyNumberFormat="1" applyFont="1" applyBorder="1" applyAlignment="1" applyProtection="1">
      <alignment wrapText="1"/>
    </xf>
    <xf numFmtId="0" fontId="25" fillId="0" borderId="14" xfId="81" applyNumberFormat="1" applyFont="1" applyBorder="1" applyAlignment="1" applyProtection="1">
      <alignment wrapText="1"/>
    </xf>
    <xf numFmtId="4" fontId="25" fillId="0" borderId="0" xfId="0" applyNumberFormat="1" applyFont="1" applyAlignment="1" applyProtection="1">
      <alignment vertical="center"/>
      <protection locked="0"/>
    </xf>
    <xf numFmtId="4" fontId="25" fillId="0" borderId="16" xfId="0" applyNumberFormat="1" applyFont="1" applyBorder="1" applyAlignment="1" applyProtection="1">
      <alignment vertical="center"/>
      <protection locked="0"/>
    </xf>
    <xf numFmtId="4" fontId="26" fillId="0" borderId="26" xfId="0" applyNumberFormat="1" applyFont="1" applyBorder="1" applyProtection="1">
      <protection locked="0"/>
    </xf>
    <xf numFmtId="4" fontId="26" fillId="0" borderId="23" xfId="0" applyNumberFormat="1" applyFont="1" applyBorder="1" applyProtection="1">
      <protection locked="0"/>
    </xf>
    <xf numFmtId="0" fontId="25" fillId="0" borderId="0" xfId="0" applyFont="1" applyAlignment="1" applyProtection="1">
      <alignment vertical="center"/>
      <protection locked="0"/>
    </xf>
    <xf numFmtId="4" fontId="26" fillId="0" borderId="0" xfId="0" applyNumberFormat="1" applyFont="1" applyProtection="1">
      <protection locked="0"/>
    </xf>
    <xf numFmtId="0" fontId="25" fillId="0" borderId="27" xfId="0" applyFont="1" applyBorder="1" applyProtection="1">
      <protection locked="0"/>
    </xf>
    <xf numFmtId="0" fontId="25" fillId="0" borderId="27" xfId="0" applyFont="1" applyBorder="1" applyAlignment="1" applyProtection="1">
      <alignment horizontal="center" vertical="center"/>
      <protection locked="0"/>
    </xf>
    <xf numFmtId="0" fontId="25" fillId="0" borderId="27" xfId="0" applyFont="1" applyBorder="1" applyAlignment="1" applyProtection="1">
      <alignment vertical="center"/>
      <protection locked="0"/>
    </xf>
    <xf numFmtId="0" fontId="25" fillId="0" borderId="27" xfId="0" applyFont="1" applyFill="1" applyBorder="1" applyAlignment="1" applyProtection="1">
      <alignment vertical="center"/>
      <protection locked="0"/>
    </xf>
    <xf numFmtId="0" fontId="25" fillId="0" borderId="28" xfId="0" applyFont="1" applyBorder="1" applyAlignment="1" applyProtection="1">
      <alignment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4" fontId="25" fillId="0" borderId="0" xfId="0" applyNumberFormat="1" applyFont="1" applyFill="1" applyAlignment="1" applyProtection="1">
      <alignment vertical="center"/>
      <protection locked="0"/>
    </xf>
    <xf numFmtId="0" fontId="25" fillId="0" borderId="0" xfId="0" applyFont="1" applyFill="1" applyAlignment="1" applyProtection="1">
      <alignment vertical="center"/>
      <protection locked="0"/>
    </xf>
    <xf numFmtId="0" fontId="25" fillId="0" borderId="25" xfId="0" applyFont="1" applyBorder="1" applyAlignment="1" applyProtection="1">
      <alignment wrapText="1"/>
      <protection locked="0"/>
    </xf>
    <xf numFmtId="0" fontId="25" fillId="0" borderId="19" xfId="0" applyFont="1" applyBorder="1" applyAlignment="1" applyProtection="1">
      <alignment wrapText="1"/>
      <protection locked="0"/>
    </xf>
    <xf numFmtId="0" fontId="25" fillId="0" borderId="29" xfId="0" applyFont="1" applyBorder="1" applyAlignment="1" applyProtection="1">
      <alignment wrapText="1"/>
      <protection locked="0"/>
    </xf>
    <xf numFmtId="0" fontId="25" fillId="0" borderId="0" xfId="0" applyFont="1" applyAlignment="1" applyProtection="1">
      <alignment wrapText="1"/>
      <protection locked="0"/>
    </xf>
    <xf numFmtId="4" fontId="25" fillId="0" borderId="0" xfId="0" applyNumberFormat="1" applyFont="1" applyAlignment="1" applyProtection="1">
      <alignment wrapText="1"/>
      <protection locked="0"/>
    </xf>
    <xf numFmtId="0" fontId="34" fillId="0" borderId="30" xfId="0" applyFont="1" applyFill="1" applyBorder="1" applyAlignment="1">
      <alignment horizontal="center" vertical="center" wrapText="1"/>
    </xf>
    <xf numFmtId="0" fontId="34" fillId="0" borderId="18" xfId="0" applyFont="1" applyFill="1" applyBorder="1" applyAlignment="1">
      <alignment horizontal="center" vertical="center" wrapText="1"/>
    </xf>
    <xf numFmtId="49" fontId="34" fillId="0" borderId="18" xfId="0" applyNumberFormat="1" applyFont="1" applyFill="1" applyBorder="1" applyAlignment="1">
      <alignment horizontal="center" vertical="center" wrapText="1"/>
    </xf>
    <xf numFmtId="0" fontId="34" fillId="0" borderId="0" xfId="0" applyFont="1" applyBorder="1" applyAlignment="1" applyProtection="1">
      <alignment vertical="center"/>
      <protection locked="0"/>
    </xf>
    <xf numFmtId="0" fontId="34" fillId="0" borderId="30" xfId="0" applyFont="1" applyFill="1" applyBorder="1" applyAlignment="1">
      <alignment vertical="center" wrapText="1"/>
    </xf>
    <xf numFmtId="49" fontId="34" fillId="0" borderId="18" xfId="0" applyNumberFormat="1" applyFont="1" applyFill="1" applyBorder="1" applyAlignment="1">
      <alignment horizontal="center" vertical="center"/>
    </xf>
    <xf numFmtId="49" fontId="34" fillId="0" borderId="31" xfId="0" applyNumberFormat="1" applyFont="1" applyFill="1" applyBorder="1" applyAlignment="1">
      <alignment horizontal="center" vertical="center"/>
    </xf>
    <xf numFmtId="4" fontId="34" fillId="0" borderId="0" xfId="0" applyNumberFormat="1" applyFont="1" applyBorder="1" applyAlignment="1" applyProtection="1">
      <alignment vertical="center"/>
      <protection locked="0"/>
    </xf>
    <xf numFmtId="4" fontId="34" fillId="0" borderId="18" xfId="0" applyNumberFormat="1" applyFont="1" applyFill="1" applyBorder="1" applyAlignment="1">
      <alignment horizontal="center" vertical="center"/>
    </xf>
    <xf numFmtId="0" fontId="34" fillId="0" borderId="30" xfId="0" applyFont="1" applyFill="1" applyBorder="1" applyAlignment="1">
      <alignment horizontal="left" vertical="center" wrapText="1"/>
    </xf>
    <xf numFmtId="0" fontId="34" fillId="0" borderId="19" xfId="0" applyFont="1" applyFill="1" applyBorder="1" applyAlignment="1">
      <alignment wrapText="1"/>
    </xf>
    <xf numFmtId="0" fontId="34" fillId="0" borderId="0" xfId="0" applyFont="1" applyBorder="1" applyProtection="1">
      <protection locked="0"/>
    </xf>
    <xf numFmtId="0" fontId="34" fillId="0" borderId="0" xfId="0" applyFont="1" applyBorder="1" applyAlignment="1" applyProtection="1">
      <alignment horizontal="center" vertical="center"/>
      <protection locked="0"/>
    </xf>
    <xf numFmtId="0" fontId="34" fillId="0" borderId="0" xfId="0" applyFont="1" applyFill="1" applyBorder="1" applyAlignment="1" applyProtection="1">
      <alignment vertical="center"/>
      <protection locked="0"/>
    </xf>
    <xf numFmtId="0" fontId="34" fillId="0" borderId="19" xfId="0" applyFont="1" applyBorder="1" applyAlignment="1" applyProtection="1">
      <alignment wrapText="1"/>
      <protection locked="0"/>
    </xf>
    <xf numFmtId="0" fontId="33" fillId="0" borderId="0" xfId="0" applyFont="1" applyFill="1" applyBorder="1" applyAlignment="1"/>
    <xf numFmtId="0" fontId="33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vertical="center"/>
    </xf>
    <xf numFmtId="0" fontId="33" fillId="0" borderId="19" xfId="0" applyFont="1" applyFill="1" applyBorder="1" applyAlignment="1">
      <alignment wrapText="1"/>
    </xf>
    <xf numFmtId="0" fontId="33" fillId="0" borderId="0" xfId="0" applyFont="1" applyFill="1" applyBorder="1"/>
    <xf numFmtId="49" fontId="33" fillId="0" borderId="0" xfId="0" applyNumberFormat="1" applyFont="1" applyFill="1" applyBorder="1"/>
    <xf numFmtId="0" fontId="34" fillId="0" borderId="16" xfId="0" applyFont="1" applyBorder="1" applyAlignment="1" applyProtection="1">
      <alignment vertical="center"/>
      <protection locked="0"/>
    </xf>
    <xf numFmtId="0" fontId="34" fillId="0" borderId="32" xfId="0" applyFont="1" applyFill="1" applyBorder="1" applyAlignment="1" applyProtection="1">
      <alignment vertical="center"/>
      <protection locked="0"/>
    </xf>
    <xf numFmtId="0" fontId="34" fillId="0" borderId="18" xfId="0" applyFont="1" applyFill="1" applyBorder="1" applyAlignment="1">
      <alignment horizontal="center" vertical="center"/>
    </xf>
    <xf numFmtId="0" fontId="33" fillId="0" borderId="0" xfId="0" applyFont="1" applyFill="1" applyBorder="1" applyProtection="1">
      <protection locked="0"/>
    </xf>
    <xf numFmtId="0" fontId="33" fillId="0" borderId="0" xfId="0" applyFont="1" applyBorder="1" applyAlignment="1" applyProtection="1">
      <alignment horizontal="center" vertical="center"/>
      <protection locked="0"/>
    </xf>
    <xf numFmtId="0" fontId="33" fillId="0" borderId="0" xfId="0" applyFont="1" applyBorder="1" applyAlignment="1" applyProtection="1">
      <alignment vertical="center"/>
      <protection locked="0"/>
    </xf>
    <xf numFmtId="0" fontId="34" fillId="0" borderId="0" xfId="0" applyFont="1" applyFill="1" applyBorder="1" applyAlignment="1"/>
    <xf numFmtId="0" fontId="34" fillId="0" borderId="0" xfId="0" applyFont="1" applyFill="1" applyBorder="1" applyAlignment="1">
      <alignment vertical="center"/>
    </xf>
    <xf numFmtId="49" fontId="34" fillId="0" borderId="18" xfId="0" applyNumberFormat="1" applyFont="1" applyFill="1" applyBorder="1" applyAlignment="1">
      <alignment horizontal="left" vertical="center"/>
    </xf>
    <xf numFmtId="4" fontId="35" fillId="0" borderId="18" xfId="0" applyNumberFormat="1" applyFont="1" applyFill="1" applyBorder="1" applyAlignment="1">
      <alignment horizontal="center" vertical="center"/>
    </xf>
    <xf numFmtId="0" fontId="26" fillId="20" borderId="0" xfId="0" applyFont="1" applyFill="1" applyProtection="1">
      <protection locked="0"/>
    </xf>
    <xf numFmtId="4" fontId="26" fillId="18" borderId="36" xfId="43" applyNumberFormat="1" applyFont="1" applyFill="1" applyBorder="1" applyAlignment="1" applyProtection="1">
      <alignment horizontal="center" vertical="center" shrinkToFit="1"/>
    </xf>
    <xf numFmtId="4" fontId="26" fillId="18" borderId="36" xfId="45" applyNumberFormat="1" applyFont="1" applyFill="1" applyBorder="1" applyAlignment="1" applyProtection="1">
      <alignment horizontal="center" vertical="center" shrinkToFit="1"/>
    </xf>
    <xf numFmtId="4" fontId="26" fillId="0" borderId="16" xfId="117" applyNumberFormat="1" applyFont="1" applyBorder="1" applyAlignment="1">
      <alignment horizontal="right" vertical="center"/>
    </xf>
    <xf numFmtId="4" fontId="25" fillId="0" borderId="36" xfId="45" applyNumberFormat="1" applyFont="1" applyFill="1" applyBorder="1" applyAlignment="1" applyProtection="1">
      <alignment horizontal="center" vertical="center" shrinkToFit="1"/>
    </xf>
    <xf numFmtId="0" fontId="28" fillId="19" borderId="18" xfId="85" quotePrefix="1" applyNumberFormat="1" applyFont="1" applyFill="1" applyBorder="1" applyAlignment="1" applyProtection="1">
      <alignment horizontal="left" vertical="center" wrapText="1"/>
    </xf>
    <xf numFmtId="4" fontId="26" fillId="0" borderId="0" xfId="43" applyNumberFormat="1" applyFont="1" applyFill="1" applyBorder="1" applyAlignment="1" applyProtection="1">
      <alignment horizontal="center" vertical="center" shrinkToFit="1"/>
    </xf>
    <xf numFmtId="4" fontId="26" fillId="19" borderId="0" xfId="43" applyNumberFormat="1" applyFont="1" applyFill="1" applyBorder="1" applyAlignment="1" applyProtection="1">
      <alignment horizontal="center" vertical="center" shrinkToFit="1"/>
    </xf>
    <xf numFmtId="0" fontId="26" fillId="18" borderId="18" xfId="85" quotePrefix="1" applyNumberFormat="1" applyFont="1" applyFill="1" applyBorder="1" applyAlignment="1" applyProtection="1">
      <alignment horizontal="left" vertical="center" wrapText="1"/>
    </xf>
    <xf numFmtId="0" fontId="26" fillId="18" borderId="18" xfId="85" quotePrefix="1" applyNumberFormat="1" applyFont="1" applyFill="1" applyBorder="1" applyAlignment="1" applyProtection="1">
      <alignment horizontal="center" vertical="center" wrapText="1"/>
    </xf>
    <xf numFmtId="0" fontId="26" fillId="18" borderId="18" xfId="85" applyNumberFormat="1" applyFont="1" applyFill="1" applyBorder="1" applyAlignment="1" applyProtection="1">
      <alignment horizontal="left" vertical="center" wrapText="1"/>
    </xf>
    <xf numFmtId="4" fontId="0" fillId="0" borderId="0" xfId="0" applyNumberFormat="1"/>
    <xf numFmtId="4" fontId="25" fillId="24" borderId="18" xfId="45" applyNumberFormat="1" applyFont="1" applyFill="1" applyBorder="1" applyAlignment="1" applyProtection="1">
      <alignment horizontal="center" vertical="center" shrinkToFit="1"/>
    </xf>
    <xf numFmtId="4" fontId="25" fillId="24" borderId="36" xfId="45" applyNumberFormat="1" applyFont="1" applyFill="1" applyBorder="1" applyAlignment="1" applyProtection="1">
      <alignment horizontal="center" vertical="center" shrinkToFit="1"/>
    </xf>
    <xf numFmtId="4" fontId="25" fillId="24" borderId="18" xfId="43" applyNumberFormat="1" applyFont="1" applyFill="1" applyBorder="1" applyAlignment="1" applyProtection="1">
      <alignment horizontal="center" vertical="center" shrinkToFit="1"/>
    </xf>
    <xf numFmtId="4" fontId="28" fillId="24" borderId="18" xfId="45" applyNumberFormat="1" applyFont="1" applyFill="1" applyBorder="1" applyAlignment="1" applyProtection="1">
      <alignment horizontal="center" vertical="center" shrinkToFit="1"/>
    </xf>
    <xf numFmtId="4" fontId="25" fillId="24" borderId="36" xfId="0" applyNumberFormat="1" applyFont="1" applyFill="1" applyBorder="1" applyAlignment="1">
      <alignment horizontal="center" vertical="center"/>
    </xf>
    <xf numFmtId="0" fontId="32" fillId="0" borderId="29" xfId="64" applyNumberFormat="1" applyFont="1" applyBorder="1" applyAlignment="1" applyProtection="1">
      <alignment wrapText="1"/>
    </xf>
    <xf numFmtId="0" fontId="32" fillId="0" borderId="27" xfId="64" applyNumberFormat="1" applyFont="1" applyBorder="1" applyProtection="1"/>
    <xf numFmtId="0" fontId="32" fillId="0" borderId="27" xfId="64" applyNumberFormat="1" applyFont="1" applyBorder="1" applyAlignment="1" applyProtection="1">
      <alignment horizontal="center" vertical="center"/>
    </xf>
    <xf numFmtId="0" fontId="32" fillId="0" borderId="27" xfId="64" applyNumberFormat="1" applyFont="1" applyBorder="1" applyAlignment="1" applyProtection="1">
      <alignment vertical="center"/>
    </xf>
    <xf numFmtId="4" fontId="32" fillId="0" borderId="28" xfId="64" applyNumberFormat="1" applyFont="1" applyBorder="1" applyAlignment="1" applyProtection="1">
      <alignment vertical="center"/>
    </xf>
    <xf numFmtId="0" fontId="26" fillId="18" borderId="18" xfId="85" applyNumberFormat="1" applyFont="1" applyFill="1" applyBorder="1" applyAlignment="1" applyProtection="1">
      <alignment horizontal="center" vertical="center" wrapText="1"/>
    </xf>
    <xf numFmtId="4" fontId="26" fillId="18" borderId="18" xfId="85" applyNumberFormat="1" applyFont="1" applyFill="1" applyBorder="1" applyAlignment="1" applyProtection="1">
      <alignment horizontal="center" vertical="center" wrapText="1"/>
    </xf>
    <xf numFmtId="0" fontId="25" fillId="0" borderId="18" xfId="85" applyNumberFormat="1" applyFont="1" applyFill="1" applyBorder="1" applyAlignment="1" applyProtection="1">
      <alignment horizontal="left" vertical="center" wrapText="1"/>
    </xf>
    <xf numFmtId="0" fontId="25" fillId="0" borderId="18" xfId="85" quotePrefix="1" applyNumberFormat="1" applyFont="1" applyFill="1" applyBorder="1" applyAlignment="1" applyProtection="1">
      <alignment horizontal="left" vertical="center" wrapText="1"/>
    </xf>
    <xf numFmtId="0" fontId="25" fillId="0" borderId="18" xfId="85" quotePrefix="1" applyNumberFormat="1" applyFont="1" applyFill="1" applyBorder="1" applyAlignment="1" applyProtection="1">
      <alignment horizontal="center" vertical="center" wrapText="1"/>
    </xf>
    <xf numFmtId="0" fontId="25" fillId="0" borderId="18" xfId="85" quotePrefix="1" applyNumberFormat="1" applyFont="1" applyFill="1" applyBorder="1" applyProtection="1">
      <alignment horizontal="left" vertical="top" wrapText="1"/>
    </xf>
    <xf numFmtId="0" fontId="25" fillId="18" borderId="18" xfId="85" applyNumberFormat="1" applyFont="1" applyFill="1" applyBorder="1" applyAlignment="1" applyProtection="1">
      <alignment horizontal="left" vertical="center" wrapText="1"/>
    </xf>
    <xf numFmtId="0" fontId="27" fillId="19" borderId="18" xfId="84" applyNumberFormat="1" applyFont="1" applyFill="1" applyBorder="1" applyAlignment="1" applyProtection="1">
      <alignment horizontal="left" vertical="center" wrapText="1"/>
    </xf>
    <xf numFmtId="0" fontId="25" fillId="19" borderId="18" xfId="84" applyNumberFormat="1" applyFont="1" applyFill="1" applyBorder="1" applyAlignment="1" applyProtection="1">
      <alignment horizontal="left" vertical="center" wrapText="1"/>
    </xf>
    <xf numFmtId="0" fontId="28" fillId="0" borderId="18" xfId="85" quotePrefix="1" applyNumberFormat="1" applyFont="1" applyFill="1" applyBorder="1" applyAlignment="1" applyProtection="1">
      <alignment horizontal="center" vertical="center" wrapText="1"/>
    </xf>
    <xf numFmtId="0" fontId="29" fillId="18" borderId="18" xfId="85" quotePrefix="1" applyNumberFormat="1" applyFont="1" applyFill="1" applyBorder="1" applyAlignment="1" applyProtection="1">
      <alignment horizontal="left" vertical="center" wrapText="1"/>
    </xf>
    <xf numFmtId="0" fontId="29" fillId="18" borderId="18" xfId="85" quotePrefix="1" applyNumberFormat="1" applyFont="1" applyFill="1" applyBorder="1" applyAlignment="1" applyProtection="1">
      <alignment horizontal="center" vertical="center" wrapText="1"/>
    </xf>
    <xf numFmtId="0" fontId="29" fillId="18" borderId="18" xfId="85" applyNumberFormat="1" applyFont="1" applyFill="1" applyBorder="1" applyAlignment="1" applyProtection="1">
      <alignment horizontal="left" vertical="center" wrapText="1"/>
    </xf>
    <xf numFmtId="4" fontId="29" fillId="18" borderId="18" xfId="43" applyNumberFormat="1" applyFont="1" applyFill="1" applyBorder="1" applyAlignment="1" applyProtection="1">
      <alignment horizontal="center" vertical="center" shrinkToFit="1"/>
    </xf>
    <xf numFmtId="0" fontId="28" fillId="19" borderId="18" xfId="85" quotePrefix="1" applyNumberFormat="1" applyFont="1" applyFill="1" applyBorder="1" applyAlignment="1" applyProtection="1">
      <alignment horizontal="center" vertical="center" wrapText="1"/>
    </xf>
    <xf numFmtId="0" fontId="33" fillId="17" borderId="18" xfId="60" applyNumberFormat="1" applyFont="1" applyFill="1" applyBorder="1" applyProtection="1">
      <alignment horizontal="left"/>
    </xf>
    <xf numFmtId="0" fontId="33" fillId="17" borderId="18" xfId="60" applyNumberFormat="1" applyFont="1" applyFill="1" applyBorder="1" applyAlignment="1" applyProtection="1">
      <alignment horizontal="center" vertical="center"/>
    </xf>
    <xf numFmtId="0" fontId="33" fillId="17" borderId="18" xfId="60" applyNumberFormat="1" applyFont="1" applyFill="1" applyBorder="1" applyAlignment="1" applyProtection="1">
      <alignment horizontal="left" vertical="center"/>
    </xf>
    <xf numFmtId="4" fontId="35" fillId="17" borderId="18" xfId="41" applyNumberFormat="1" applyFont="1" applyFill="1" applyBorder="1" applyAlignment="1" applyProtection="1">
      <alignment horizontal="center" vertical="center" shrinkToFit="1"/>
    </xf>
    <xf numFmtId="0" fontId="26" fillId="18" borderId="30" xfId="85" applyNumberFormat="1" applyFont="1" applyFill="1" applyBorder="1" applyAlignment="1" applyProtection="1">
      <alignment horizontal="left" vertical="center" wrapText="1"/>
    </xf>
    <xf numFmtId="0" fontId="25" fillId="19" borderId="30" xfId="85" applyNumberFormat="1" applyFont="1" applyFill="1" applyBorder="1" applyAlignment="1" applyProtection="1">
      <alignment horizontal="left" vertical="center" wrapText="1"/>
    </xf>
    <xf numFmtId="0" fontId="25" fillId="19" borderId="30" xfId="95" applyNumberFormat="1" applyFont="1" applyFill="1" applyBorder="1" applyAlignment="1" applyProtection="1">
      <alignment vertical="center" wrapText="1"/>
    </xf>
    <xf numFmtId="0" fontId="25" fillId="0" borderId="30" xfId="85" applyNumberFormat="1" applyFont="1" applyFill="1" applyBorder="1" applyAlignment="1" applyProtection="1">
      <alignment horizontal="left" vertical="center" wrapText="1"/>
    </xf>
    <xf numFmtId="0" fontId="25" fillId="0" borderId="30" xfId="95" applyNumberFormat="1" applyFont="1" applyFill="1" applyBorder="1" applyAlignment="1" applyProtection="1">
      <alignment vertical="center" wrapText="1"/>
    </xf>
    <xf numFmtId="0" fontId="25" fillId="0" borderId="30" xfId="85" applyNumberFormat="1" applyFont="1" applyFill="1" applyBorder="1" applyAlignment="1" applyProtection="1">
      <alignment horizontal="left" vertical="top" wrapText="1"/>
    </xf>
    <xf numFmtId="0" fontId="26" fillId="18" borderId="30" xfId="85" applyNumberFormat="1" applyFont="1" applyFill="1" applyBorder="1" applyAlignment="1" applyProtection="1">
      <alignment horizontal="left" vertical="top" wrapText="1"/>
    </xf>
    <xf numFmtId="0" fontId="25" fillId="0" borderId="30" xfId="95" applyNumberFormat="1" applyFont="1" applyFill="1" applyBorder="1" applyAlignment="1" applyProtection="1">
      <alignment vertical="top" wrapText="1"/>
    </xf>
    <xf numFmtId="0" fontId="25" fillId="0" borderId="30" xfId="85" quotePrefix="1" applyNumberFormat="1" applyFont="1" applyFill="1" applyBorder="1" applyAlignment="1" applyProtection="1">
      <alignment horizontal="left" vertical="top" wrapText="1"/>
    </xf>
    <xf numFmtId="0" fontId="25" fillId="19" borderId="30" xfId="85" quotePrefix="1" applyNumberFormat="1" applyFont="1" applyFill="1" applyBorder="1" applyAlignment="1" applyProtection="1">
      <alignment horizontal="left" vertical="top" wrapText="1"/>
    </xf>
    <xf numFmtId="0" fontId="28" fillId="0" borderId="30" xfId="85" applyNumberFormat="1" applyFont="1" applyFill="1" applyBorder="1" applyAlignment="1" applyProtection="1">
      <alignment horizontal="left" vertical="top" wrapText="1"/>
    </xf>
    <xf numFmtId="0" fontId="26" fillId="18" borderId="30" xfId="85" quotePrefix="1" applyNumberFormat="1" applyFont="1" applyFill="1" applyBorder="1" applyAlignment="1" applyProtection="1">
      <alignment horizontal="left" vertical="top" wrapText="1"/>
    </xf>
    <xf numFmtId="0" fontId="25" fillId="19" borderId="30" xfId="95" applyNumberFormat="1" applyFont="1" applyFill="1" applyBorder="1" applyAlignment="1" applyProtection="1">
      <alignment vertical="top" wrapText="1"/>
    </xf>
    <xf numFmtId="0" fontId="29" fillId="18" borderId="30" xfId="85" applyNumberFormat="1" applyFont="1" applyFill="1" applyBorder="1" applyAlignment="1" applyProtection="1">
      <alignment horizontal="left" vertical="top" wrapText="1"/>
    </xf>
    <xf numFmtId="0" fontId="28" fillId="19" borderId="30" xfId="95" applyNumberFormat="1" applyFont="1" applyFill="1" applyBorder="1" applyAlignment="1" applyProtection="1">
      <alignment vertical="top" wrapText="1"/>
    </xf>
    <xf numFmtId="0" fontId="26" fillId="18" borderId="30" xfId="95" applyNumberFormat="1" applyFont="1" applyFill="1" applyBorder="1" applyAlignment="1" applyProtection="1">
      <alignment vertical="top" wrapText="1"/>
    </xf>
    <xf numFmtId="0" fontId="33" fillId="17" borderId="30" xfId="60" applyNumberFormat="1" applyFont="1" applyFill="1" applyBorder="1" applyAlignment="1" applyProtection="1">
      <alignment horizontal="right" wrapText="1"/>
    </xf>
    <xf numFmtId="4" fontId="25" fillId="0" borderId="27" xfId="64" applyNumberFormat="1" applyFont="1" applyFill="1" applyBorder="1" applyAlignment="1" applyProtection="1">
      <alignment horizontal="center" vertical="center"/>
    </xf>
    <xf numFmtId="4" fontId="25" fillId="0" borderId="27" xfId="64" applyNumberFormat="1" applyFont="1" applyBorder="1" applyAlignment="1" applyProtection="1">
      <alignment horizontal="center" vertical="center"/>
    </xf>
    <xf numFmtId="4" fontId="25" fillId="0" borderId="0" xfId="0" applyNumberFormat="1" applyFont="1" applyBorder="1" applyProtection="1">
      <protection locked="0"/>
    </xf>
    <xf numFmtId="4" fontId="26" fillId="18" borderId="0" xfId="43" applyNumberFormat="1" applyFont="1" applyFill="1" applyBorder="1" applyAlignment="1" applyProtection="1">
      <alignment horizontal="center" vertical="center" shrinkToFit="1"/>
    </xf>
    <xf numFmtId="4" fontId="26" fillId="18" borderId="0" xfId="85" applyNumberFormat="1" applyFont="1" applyFill="1" applyBorder="1" applyAlignment="1" applyProtection="1">
      <alignment horizontal="center" vertical="center" wrapText="1"/>
    </xf>
    <xf numFmtId="4" fontId="29" fillId="18" borderId="0" xfId="43" applyNumberFormat="1" applyFont="1" applyFill="1" applyBorder="1" applyAlignment="1" applyProtection="1">
      <alignment horizontal="center" vertical="center" shrinkToFit="1"/>
    </xf>
    <xf numFmtId="4" fontId="26" fillId="18" borderId="0" xfId="45" applyNumberFormat="1" applyFont="1" applyFill="1" applyBorder="1" applyAlignment="1" applyProtection="1">
      <alignment horizontal="center" vertical="center" shrinkToFit="1"/>
    </xf>
    <xf numFmtId="4" fontId="29" fillId="19" borderId="0" xfId="43" applyNumberFormat="1" applyFont="1" applyFill="1" applyBorder="1" applyAlignment="1" applyProtection="1">
      <alignment horizontal="center" vertical="center" shrinkToFit="1"/>
    </xf>
    <xf numFmtId="0" fontId="25" fillId="19" borderId="30" xfId="85" applyNumberFormat="1" applyFont="1" applyFill="1" applyBorder="1" applyAlignment="1" applyProtection="1">
      <alignment horizontal="left" vertical="top" wrapText="1"/>
    </xf>
    <xf numFmtId="4" fontId="26" fillId="18" borderId="17" xfId="45" applyNumberFormat="1" applyFont="1" applyFill="1" applyBorder="1" applyAlignment="1" applyProtection="1">
      <alignment horizontal="center" vertical="center" shrinkToFit="1"/>
    </xf>
    <xf numFmtId="4" fontId="25" fillId="19" borderId="36" xfId="45" applyNumberFormat="1" applyFont="1" applyFill="1" applyBorder="1" applyAlignment="1" applyProtection="1">
      <alignment horizontal="center" vertical="center" shrinkToFit="1"/>
    </xf>
    <xf numFmtId="4" fontId="26" fillId="18" borderId="36" xfId="85" applyNumberFormat="1" applyFont="1" applyFill="1" applyBorder="1" applyAlignment="1" applyProtection="1">
      <alignment horizontal="center" vertical="center" wrapText="1"/>
    </xf>
    <xf numFmtId="4" fontId="29" fillId="18" borderId="36" xfId="43" applyNumberFormat="1" applyFont="1" applyFill="1" applyBorder="1" applyAlignment="1" applyProtection="1">
      <alignment horizontal="center" vertical="center" shrinkToFit="1"/>
    </xf>
    <xf numFmtId="4" fontId="35" fillId="17" borderId="36" xfId="41" applyNumberFormat="1" applyFont="1" applyFill="1" applyBorder="1" applyAlignment="1" applyProtection="1">
      <alignment horizontal="center" vertical="center" shrinkToFit="1"/>
    </xf>
    <xf numFmtId="4" fontId="34" fillId="0" borderId="20" xfId="0" applyNumberFormat="1" applyFont="1" applyFill="1" applyBorder="1" applyAlignment="1">
      <alignment horizontal="center" vertical="center"/>
    </xf>
    <xf numFmtId="4" fontId="39" fillId="0" borderId="18" xfId="0" applyNumberFormat="1" applyFont="1" applyBorder="1" applyAlignment="1">
      <alignment horizontal="right" wrapText="1"/>
    </xf>
    <xf numFmtId="0" fontId="41" fillId="0" borderId="0" xfId="0" applyFont="1" applyFill="1" applyBorder="1" applyAlignment="1"/>
    <xf numFmtId="0" fontId="26" fillId="18" borderId="1" xfId="85" quotePrefix="1" applyNumberFormat="1" applyFont="1" applyFill="1" applyBorder="1" applyAlignment="1" applyProtection="1">
      <alignment horizontal="left" vertical="center" wrapText="1"/>
    </xf>
    <xf numFmtId="0" fontId="26" fillId="18" borderId="1" xfId="85" quotePrefix="1" applyNumberFormat="1" applyFont="1" applyFill="1" applyBorder="1" applyAlignment="1" applyProtection="1">
      <alignment horizontal="center" vertical="center" wrapText="1"/>
    </xf>
    <xf numFmtId="0" fontId="26" fillId="18" borderId="1" xfId="85" applyNumberFormat="1" applyFont="1" applyFill="1" applyBorder="1" applyAlignment="1" applyProtection="1">
      <alignment horizontal="left" vertical="center" wrapText="1"/>
    </xf>
    <xf numFmtId="4" fontId="26" fillId="18" borderId="3" xfId="43" applyNumberFormat="1" applyFont="1" applyFill="1" applyBorder="1" applyAlignment="1" applyProtection="1">
      <alignment horizontal="center" vertical="center" shrinkToFit="1"/>
    </xf>
    <xf numFmtId="4" fontId="26" fillId="18" borderId="22" xfId="43" applyNumberFormat="1" applyFont="1" applyFill="1" applyBorder="1" applyAlignment="1" applyProtection="1">
      <alignment horizontal="center" vertical="center" shrinkToFit="1"/>
    </xf>
    <xf numFmtId="0" fontId="26" fillId="19" borderId="0" xfId="0" applyFont="1" applyFill="1" applyBorder="1" applyProtection="1">
      <protection locked="0"/>
    </xf>
    <xf numFmtId="4" fontId="25" fillId="19" borderId="3" xfId="45" applyNumberFormat="1" applyFont="1" applyFill="1" applyBorder="1" applyAlignment="1" applyProtection="1">
      <alignment horizontal="center" vertical="center" shrinkToFit="1"/>
    </xf>
    <xf numFmtId="4" fontId="26" fillId="19" borderId="21" xfId="43" applyNumberFormat="1" applyFont="1" applyFill="1" applyBorder="1" applyAlignment="1" applyProtection="1">
      <alignment horizontal="center" vertical="center" shrinkToFit="1"/>
    </xf>
    <xf numFmtId="0" fontId="25" fillId="19" borderId="0" xfId="0" applyFont="1" applyFill="1" applyBorder="1" applyProtection="1">
      <protection locked="0"/>
    </xf>
    <xf numFmtId="0" fontId="29" fillId="18" borderId="1" xfId="85" quotePrefix="1" applyNumberFormat="1" applyFont="1" applyFill="1" applyBorder="1" applyAlignment="1" applyProtection="1">
      <alignment horizontal="left" vertical="center" wrapText="1"/>
    </xf>
    <xf numFmtId="0" fontId="29" fillId="18" borderId="1" xfId="85" quotePrefix="1" applyNumberFormat="1" applyFont="1" applyFill="1" applyBorder="1" applyAlignment="1" applyProtection="1">
      <alignment horizontal="center" vertical="center" wrapText="1"/>
    </xf>
    <xf numFmtId="0" fontId="29" fillId="18" borderId="1" xfId="85" applyNumberFormat="1" applyFont="1" applyFill="1" applyBorder="1" applyAlignment="1" applyProtection="1">
      <alignment horizontal="left" vertical="center" wrapText="1"/>
    </xf>
    <xf numFmtId="4" fontId="29" fillId="18" borderId="3" xfId="43" applyNumberFormat="1" applyFont="1" applyFill="1" applyBorder="1" applyAlignment="1" applyProtection="1">
      <alignment horizontal="center" vertical="center" shrinkToFit="1"/>
    </xf>
    <xf numFmtId="4" fontId="29" fillId="18" borderId="46" xfId="43" applyNumberFormat="1" applyFont="1" applyFill="1" applyBorder="1" applyAlignment="1" applyProtection="1">
      <alignment horizontal="center" vertical="center" shrinkToFit="1"/>
    </xf>
    <xf numFmtId="0" fontId="28" fillId="19" borderId="1" xfId="85" quotePrefix="1" applyNumberFormat="1" applyFont="1" applyFill="1" applyBorder="1" applyAlignment="1" applyProtection="1">
      <alignment horizontal="left" vertical="center" wrapText="1"/>
    </xf>
    <xf numFmtId="0" fontId="28" fillId="19" borderId="1" xfId="85" quotePrefix="1" applyNumberFormat="1" applyFont="1" applyFill="1" applyBorder="1" applyAlignment="1" applyProtection="1">
      <alignment horizontal="center" vertical="center" wrapText="1"/>
    </xf>
    <xf numFmtId="0" fontId="42" fillId="18" borderId="1" xfId="85" quotePrefix="1" applyNumberFormat="1" applyFont="1" applyFill="1" applyBorder="1" applyAlignment="1" applyProtection="1">
      <alignment horizontal="left" vertical="center" wrapText="1"/>
    </xf>
    <xf numFmtId="0" fontId="42" fillId="18" borderId="1" xfId="85" quotePrefix="1" applyNumberFormat="1" applyFont="1" applyFill="1" applyBorder="1" applyAlignment="1" applyProtection="1">
      <alignment horizontal="center" vertical="center" wrapText="1"/>
    </xf>
    <xf numFmtId="0" fontId="42" fillId="18" borderId="1" xfId="85" applyNumberFormat="1" applyFont="1" applyFill="1" applyBorder="1" applyAlignment="1" applyProtection="1">
      <alignment horizontal="left" vertical="center" wrapText="1"/>
    </xf>
    <xf numFmtId="4" fontId="42" fillId="18" borderId="3" xfId="43" applyNumberFormat="1" applyFont="1" applyFill="1" applyBorder="1" applyAlignment="1" applyProtection="1">
      <alignment horizontal="center" vertical="center" shrinkToFit="1"/>
    </xf>
    <xf numFmtId="4" fontId="42" fillId="18" borderId="18" xfId="43" applyNumberFormat="1" applyFont="1" applyFill="1" applyBorder="1" applyAlignment="1" applyProtection="1">
      <alignment horizontal="center" vertical="center" shrinkToFit="1"/>
    </xf>
    <xf numFmtId="4" fontId="42" fillId="18" borderId="46" xfId="43" applyNumberFormat="1" applyFont="1" applyFill="1" applyBorder="1" applyAlignment="1" applyProtection="1">
      <alignment horizontal="center" vertical="center" shrinkToFit="1"/>
    </xf>
    <xf numFmtId="0" fontId="30" fillId="19" borderId="1" xfId="85" quotePrefix="1" applyNumberFormat="1" applyFont="1" applyFill="1" applyBorder="1" applyAlignment="1" applyProtection="1">
      <alignment horizontal="left" vertical="center" wrapText="1"/>
    </xf>
    <xf numFmtId="0" fontId="30" fillId="19" borderId="1" xfId="85" quotePrefix="1" applyNumberFormat="1" applyFont="1" applyFill="1" applyBorder="1" applyAlignment="1" applyProtection="1">
      <alignment horizontal="center" vertical="center" wrapText="1"/>
    </xf>
    <xf numFmtId="0" fontId="30" fillId="19" borderId="1" xfId="85" applyNumberFormat="1" applyFont="1" applyFill="1" applyBorder="1" applyAlignment="1" applyProtection="1">
      <alignment horizontal="left" vertical="center" wrapText="1"/>
    </xf>
    <xf numFmtId="4" fontId="30" fillId="19" borderId="3" xfId="45" applyNumberFormat="1" applyFont="1" applyFill="1" applyBorder="1" applyAlignment="1" applyProtection="1">
      <alignment horizontal="center" vertical="center" shrinkToFit="1"/>
    </xf>
    <xf numFmtId="4" fontId="30" fillId="24" borderId="18" xfId="45" applyNumberFormat="1" applyFont="1" applyFill="1" applyBorder="1" applyAlignment="1" applyProtection="1">
      <alignment horizontal="center" vertical="center" shrinkToFit="1"/>
    </xf>
    <xf numFmtId="4" fontId="30" fillId="24" borderId="46" xfId="45" applyNumberFormat="1" applyFont="1" applyFill="1" applyBorder="1" applyAlignment="1" applyProtection="1">
      <alignment horizontal="center" vertical="center" shrinkToFit="1"/>
    </xf>
    <xf numFmtId="0" fontId="42" fillId="18" borderId="45" xfId="85" applyNumberFormat="1" applyFont="1" applyFill="1" applyBorder="1" applyAlignment="1" applyProtection="1">
      <alignment horizontal="left" vertical="center" wrapText="1"/>
    </xf>
    <xf numFmtId="0" fontId="30" fillId="19" borderId="45" xfId="85" applyNumberFormat="1" applyFont="1" applyFill="1" applyBorder="1" applyAlignment="1" applyProtection="1">
      <alignment horizontal="left" vertical="center" wrapText="1"/>
    </xf>
    <xf numFmtId="4" fontId="43" fillId="19" borderId="18" xfId="45" applyNumberFormat="1" applyFont="1" applyFill="1" applyBorder="1" applyAlignment="1" applyProtection="1">
      <alignment horizontal="center" vertical="center" shrinkToFit="1"/>
    </xf>
    <xf numFmtId="0" fontId="30" fillId="19" borderId="30" xfId="95" applyNumberFormat="1" applyFont="1" applyFill="1" applyBorder="1" applyAlignment="1" applyProtection="1">
      <alignment vertical="top" wrapText="1"/>
    </xf>
    <xf numFmtId="0" fontId="30" fillId="19" borderId="18" xfId="85" quotePrefix="1" applyNumberFormat="1" applyFont="1" applyFill="1" applyBorder="1" applyAlignment="1" applyProtection="1">
      <alignment horizontal="left" vertical="center" wrapText="1"/>
    </xf>
    <xf numFmtId="0" fontId="30" fillId="19" borderId="18" xfId="85" quotePrefix="1" applyNumberFormat="1" applyFont="1" applyFill="1" applyBorder="1" applyAlignment="1" applyProtection="1">
      <alignment horizontal="center" vertical="center" wrapText="1"/>
    </xf>
    <xf numFmtId="4" fontId="30" fillId="19" borderId="18" xfId="45" applyNumberFormat="1" applyFont="1" applyFill="1" applyBorder="1" applyAlignment="1" applyProtection="1">
      <alignment horizontal="center" vertical="center" shrinkToFit="1"/>
    </xf>
    <xf numFmtId="0" fontId="30" fillId="0" borderId="18" xfId="85" quotePrefix="1" applyNumberFormat="1" applyFont="1" applyFill="1" applyBorder="1" applyAlignment="1" applyProtection="1">
      <alignment horizontal="left" vertical="center" wrapText="1"/>
    </xf>
    <xf numFmtId="0" fontId="30" fillId="0" borderId="18" xfId="85" quotePrefix="1" applyNumberFormat="1" applyFont="1" applyFill="1" applyBorder="1" applyAlignment="1" applyProtection="1">
      <alignment horizontal="center" vertical="center" wrapText="1"/>
    </xf>
    <xf numFmtId="0" fontId="30" fillId="0" borderId="18" xfId="85" applyNumberFormat="1" applyFont="1" applyFill="1" applyBorder="1" applyAlignment="1" applyProtection="1">
      <alignment horizontal="left" vertical="center" wrapText="1"/>
    </xf>
    <xf numFmtId="4" fontId="30" fillId="0" borderId="18" xfId="44" applyNumberFormat="1" applyFont="1" applyFill="1" applyBorder="1" applyAlignment="1" applyProtection="1">
      <alignment horizontal="center" vertical="center" shrinkToFit="1"/>
    </xf>
    <xf numFmtId="4" fontId="30" fillId="0" borderId="18" xfId="45" applyNumberFormat="1" applyFont="1" applyFill="1" applyBorder="1" applyAlignment="1" applyProtection="1">
      <alignment horizontal="center" vertical="center" shrinkToFit="1"/>
    </xf>
    <xf numFmtId="0" fontId="30" fillId="19" borderId="18" xfId="85" applyNumberFormat="1" applyFont="1" applyFill="1" applyBorder="1" applyAlignment="1" applyProtection="1">
      <alignment horizontal="left" vertical="center" wrapText="1"/>
    </xf>
    <xf numFmtId="0" fontId="29" fillId="18" borderId="45" xfId="85" applyNumberFormat="1" applyFont="1" applyFill="1" applyBorder="1" applyAlignment="1" applyProtection="1">
      <alignment horizontal="left" vertical="top" wrapText="1"/>
    </xf>
    <xf numFmtId="4" fontId="29" fillId="18" borderId="22" xfId="43" applyNumberFormat="1" applyFont="1" applyFill="1" applyBorder="1" applyAlignment="1" applyProtection="1">
      <alignment horizontal="center" vertical="center" shrinkToFit="1"/>
    </xf>
    <xf numFmtId="0" fontId="29" fillId="19" borderId="0" xfId="0" applyFont="1" applyFill="1" applyBorder="1" applyProtection="1">
      <protection locked="0"/>
    </xf>
    <xf numFmtId="0" fontId="28" fillId="19" borderId="45" xfId="95" applyNumberFormat="1" applyFont="1" applyFill="1" applyBorder="1" applyAlignment="1" applyProtection="1">
      <alignment vertical="top" wrapText="1"/>
    </xf>
    <xf numFmtId="4" fontId="28" fillId="19" borderId="47" xfId="45" applyNumberFormat="1" applyFont="1" applyFill="1" applyBorder="1" applyAlignment="1" applyProtection="1">
      <alignment horizontal="center" vertical="center" shrinkToFit="1"/>
    </xf>
    <xf numFmtId="4" fontId="28" fillId="19" borderId="37" xfId="45" applyNumberFormat="1" applyFont="1" applyFill="1" applyBorder="1" applyAlignment="1" applyProtection="1">
      <alignment horizontal="center" vertical="center" shrinkToFit="1"/>
    </xf>
    <xf numFmtId="0" fontId="28" fillId="19" borderId="0" xfId="0" applyFont="1" applyFill="1" applyBorder="1" applyProtection="1">
      <protection locked="0"/>
    </xf>
    <xf numFmtId="0" fontId="26" fillId="18" borderId="45" xfId="85" applyNumberFormat="1" applyFont="1" applyFill="1" applyBorder="1" applyAlignment="1" applyProtection="1">
      <alignment horizontal="left" vertical="top" wrapText="1"/>
    </xf>
    <xf numFmtId="0" fontId="25" fillId="0" borderId="45" xfId="95" applyNumberFormat="1" applyFont="1" applyFill="1" applyBorder="1" applyAlignment="1" applyProtection="1">
      <alignment vertical="top" wrapText="1"/>
    </xf>
    <xf numFmtId="0" fontId="25" fillId="0" borderId="1" xfId="85" quotePrefix="1" applyNumberFormat="1" applyFont="1" applyFill="1" applyBorder="1" applyAlignment="1" applyProtection="1">
      <alignment horizontal="left" vertical="center" wrapText="1"/>
    </xf>
    <xf numFmtId="0" fontId="25" fillId="0" borderId="1" xfId="85" quotePrefix="1" applyNumberFormat="1" applyFont="1" applyFill="1" applyBorder="1" applyAlignment="1" applyProtection="1">
      <alignment horizontal="center" vertical="center" wrapText="1"/>
    </xf>
    <xf numFmtId="0" fontId="25" fillId="0" borderId="1" xfId="85" applyNumberFormat="1" applyFont="1" applyFill="1" applyBorder="1" applyAlignment="1" applyProtection="1">
      <alignment horizontal="left" vertical="center" wrapText="1"/>
    </xf>
    <xf numFmtId="4" fontId="26" fillId="0" borderId="21" xfId="43" applyNumberFormat="1" applyFont="1" applyFill="1" applyBorder="1" applyAlignment="1" applyProtection="1">
      <alignment horizontal="center" vertical="center" shrinkToFit="1"/>
    </xf>
    <xf numFmtId="0" fontId="25" fillId="24" borderId="18" xfId="85" quotePrefix="1" applyNumberFormat="1" applyFont="1" applyFill="1" applyBorder="1" applyAlignment="1" applyProtection="1">
      <alignment horizontal="left" vertical="center" wrapText="1"/>
    </xf>
    <xf numFmtId="0" fontId="25" fillId="24" borderId="18" xfId="85" quotePrefix="1" applyNumberFormat="1" applyFont="1" applyFill="1" applyBorder="1" applyAlignment="1" applyProtection="1">
      <alignment horizontal="center" vertical="center" wrapText="1"/>
    </xf>
    <xf numFmtId="0" fontId="25" fillId="24" borderId="30" xfId="85" applyNumberFormat="1" applyFont="1" applyFill="1" applyBorder="1" applyAlignment="1" applyProtection="1">
      <alignment horizontal="left" vertical="top" wrapText="1"/>
    </xf>
    <xf numFmtId="0" fontId="25" fillId="24" borderId="18" xfId="85" applyNumberFormat="1" applyFont="1" applyFill="1" applyBorder="1" applyAlignment="1" applyProtection="1">
      <alignment horizontal="left" vertical="center" wrapText="1"/>
    </xf>
    <xf numFmtId="0" fontId="25" fillId="24" borderId="30" xfId="95" applyNumberFormat="1" applyFont="1" applyFill="1" applyBorder="1" applyAlignment="1" applyProtection="1">
      <alignment vertical="center" wrapText="1"/>
    </xf>
    <xf numFmtId="0" fontId="28" fillId="0" borderId="45" xfId="95" applyNumberFormat="1" applyFont="1" applyFill="1" applyBorder="1" applyAlignment="1" applyProtection="1">
      <alignment vertical="top" wrapText="1"/>
    </xf>
    <xf numFmtId="4" fontId="29" fillId="0" borderId="21" xfId="43" applyNumberFormat="1" applyFont="1" applyFill="1" applyBorder="1" applyAlignment="1" applyProtection="1">
      <alignment horizontal="center" vertical="center" shrinkToFit="1"/>
    </xf>
    <xf numFmtId="0" fontId="30" fillId="0" borderId="1" xfId="85" quotePrefix="1" applyNumberFormat="1" applyFont="1" applyFill="1" applyBorder="1" applyAlignment="1" applyProtection="1">
      <alignment horizontal="left" vertical="center" wrapText="1"/>
    </xf>
    <xf numFmtId="0" fontId="30" fillId="0" borderId="1" xfId="85" quotePrefix="1" applyNumberFormat="1" applyFont="1" applyFill="1" applyBorder="1" applyAlignment="1" applyProtection="1">
      <alignment horizontal="center" vertical="center" wrapText="1"/>
    </xf>
    <xf numFmtId="0" fontId="30" fillId="0" borderId="1" xfId="85" applyNumberFormat="1" applyFont="1" applyFill="1" applyBorder="1" applyAlignment="1" applyProtection="1">
      <alignment horizontal="left" vertical="center" wrapText="1"/>
    </xf>
    <xf numFmtId="4" fontId="34" fillId="0" borderId="0" xfId="0" applyNumberFormat="1" applyFont="1" applyFill="1" applyBorder="1" applyAlignment="1" applyProtection="1">
      <alignment vertical="center"/>
      <protection locked="0"/>
    </xf>
    <xf numFmtId="4" fontId="35" fillId="17" borderId="0" xfId="41" applyNumberFormat="1" applyFont="1" applyFill="1" applyBorder="1" applyAlignment="1" applyProtection="1">
      <alignment horizontal="center" vertical="center" shrinkToFit="1"/>
    </xf>
    <xf numFmtId="4" fontId="26" fillId="19" borderId="26" xfId="0" applyNumberFormat="1" applyFont="1" applyFill="1" applyBorder="1" applyProtection="1">
      <protection locked="0"/>
    </xf>
    <xf numFmtId="4" fontId="26" fillId="25" borderId="17" xfId="43" applyNumberFormat="1" applyFont="1" applyFill="1" applyBorder="1" applyAlignment="1" applyProtection="1">
      <alignment horizontal="center" vertical="center" shrinkToFit="1"/>
    </xf>
    <xf numFmtId="4" fontId="26" fillId="0" borderId="17" xfId="43" applyNumberFormat="1" applyFont="1" applyFill="1" applyBorder="1" applyAlignment="1" applyProtection="1">
      <alignment horizontal="center" vertical="center" shrinkToFit="1"/>
    </xf>
    <xf numFmtId="4" fontId="26" fillId="18" borderId="17" xfId="43" applyNumberFormat="1" applyFont="1" applyFill="1" applyBorder="1" applyAlignment="1" applyProtection="1">
      <alignment horizontal="center" vertical="center" shrinkToFit="1"/>
    </xf>
    <xf numFmtId="0" fontId="26" fillId="17" borderId="17" xfId="0" applyFont="1" applyFill="1" applyBorder="1" applyAlignment="1">
      <alignment horizontal="center" vertical="center" wrapText="1"/>
    </xf>
    <xf numFmtId="4" fontId="26" fillId="19" borderId="17" xfId="43" applyNumberFormat="1" applyFont="1" applyFill="1" applyBorder="1" applyAlignment="1" applyProtection="1">
      <alignment horizontal="center" vertical="center" shrinkToFit="1"/>
    </xf>
    <xf numFmtId="4" fontId="26" fillId="26" borderId="17" xfId="43" applyNumberFormat="1" applyFont="1" applyFill="1" applyBorder="1" applyAlignment="1" applyProtection="1">
      <alignment horizontal="center" vertical="center" shrinkToFit="1"/>
    </xf>
    <xf numFmtId="4" fontId="26" fillId="18" borderId="17" xfId="85" applyNumberFormat="1" applyFont="1" applyFill="1" applyBorder="1" applyAlignment="1" applyProtection="1">
      <alignment horizontal="center" vertical="center" wrapText="1"/>
    </xf>
    <xf numFmtId="4" fontId="26" fillId="20" borderId="17" xfId="43" applyNumberFormat="1" applyFont="1" applyFill="1" applyBorder="1" applyAlignment="1" applyProtection="1">
      <alignment horizontal="center" vertical="center" shrinkToFit="1"/>
    </xf>
    <xf numFmtId="4" fontId="29" fillId="18" borderId="17" xfId="43" applyNumberFormat="1" applyFont="1" applyFill="1" applyBorder="1" applyAlignment="1" applyProtection="1">
      <alignment horizontal="center" vertical="center" shrinkToFit="1"/>
    </xf>
    <xf numFmtId="4" fontId="29" fillId="0" borderId="17" xfId="43" applyNumberFormat="1" applyFont="1" applyFill="1" applyBorder="1" applyAlignment="1" applyProtection="1">
      <alignment horizontal="center" vertical="center" shrinkToFit="1"/>
    </xf>
    <xf numFmtId="4" fontId="29" fillId="19" borderId="17" xfId="43" applyNumberFormat="1" applyFont="1" applyFill="1" applyBorder="1" applyAlignment="1" applyProtection="1">
      <alignment horizontal="center" vertical="center" shrinkToFit="1"/>
    </xf>
    <xf numFmtId="0" fontId="26" fillId="17" borderId="49" xfId="0" applyFont="1" applyFill="1" applyBorder="1" applyAlignment="1">
      <alignment horizontal="center" vertical="center" wrapText="1"/>
    </xf>
    <xf numFmtId="0" fontId="25" fillId="0" borderId="49" xfId="0" applyFont="1" applyBorder="1" applyProtection="1">
      <protection locked="0"/>
    </xf>
    <xf numFmtId="4" fontId="25" fillId="0" borderId="49" xfId="0" applyNumberFormat="1" applyFont="1" applyBorder="1" applyProtection="1">
      <protection locked="0"/>
    </xf>
    <xf numFmtId="4" fontId="26" fillId="18" borderId="49" xfId="43" applyNumberFormat="1" applyFont="1" applyFill="1" applyBorder="1" applyAlignment="1" applyProtection="1">
      <alignment horizontal="center" vertical="center" shrinkToFit="1"/>
    </xf>
    <xf numFmtId="4" fontId="26" fillId="18" borderId="49" xfId="85" applyNumberFormat="1" applyFont="1" applyFill="1" applyBorder="1" applyAlignment="1" applyProtection="1">
      <alignment horizontal="center" vertical="center" wrapText="1"/>
    </xf>
    <xf numFmtId="4" fontId="29" fillId="18" borderId="49" xfId="43" applyNumberFormat="1" applyFont="1" applyFill="1" applyBorder="1" applyAlignment="1" applyProtection="1">
      <alignment horizontal="center" vertical="center" shrinkToFit="1"/>
    </xf>
    <xf numFmtId="4" fontId="26" fillId="18" borderId="49" xfId="45" applyNumberFormat="1" applyFont="1" applyFill="1" applyBorder="1" applyAlignment="1" applyProtection="1">
      <alignment horizontal="center" vertical="center" shrinkToFit="1"/>
    </xf>
    <xf numFmtId="4" fontId="28" fillId="0" borderId="49" xfId="0" applyNumberFormat="1" applyFont="1" applyBorder="1" applyProtection="1">
      <protection locked="0"/>
    </xf>
    <xf numFmtId="0" fontId="32" fillId="0" borderId="50" xfId="0" applyFont="1" applyBorder="1" applyAlignment="1" applyProtection="1">
      <alignment vertical="center"/>
      <protection locked="0"/>
    </xf>
    <xf numFmtId="4" fontId="26" fillId="0" borderId="0" xfId="41" applyNumberFormat="1" applyFont="1" applyFill="1" applyBorder="1" applyAlignment="1" applyProtection="1">
      <alignment horizontal="right" vertical="center" shrinkToFit="1"/>
    </xf>
    <xf numFmtId="4" fontId="35" fillId="17" borderId="17" xfId="41" applyNumberFormat="1" applyFont="1" applyFill="1" applyBorder="1" applyAlignment="1" applyProtection="1">
      <alignment horizontal="center" vertical="center" shrinkToFit="1"/>
    </xf>
    <xf numFmtId="4" fontId="29" fillId="18" borderId="51" xfId="43" applyNumberFormat="1" applyFont="1" applyFill="1" applyBorder="1" applyAlignment="1" applyProtection="1">
      <alignment horizontal="center" vertical="center" shrinkToFit="1"/>
    </xf>
    <xf numFmtId="4" fontId="26" fillId="18" borderId="51" xfId="43" applyNumberFormat="1" applyFont="1" applyFill="1" applyBorder="1" applyAlignment="1" applyProtection="1">
      <alignment horizontal="center" vertical="center" shrinkToFit="1"/>
    </xf>
    <xf numFmtId="0" fontId="35" fillId="17" borderId="52" xfId="0" applyFont="1" applyFill="1" applyBorder="1" applyAlignment="1">
      <alignment horizontal="center" vertical="center" wrapText="1"/>
    </xf>
    <xf numFmtId="0" fontId="35" fillId="17" borderId="53" xfId="0" applyFont="1" applyFill="1" applyBorder="1" applyAlignment="1">
      <alignment horizontal="center" vertical="center" wrapText="1"/>
    </xf>
    <xf numFmtId="49" fontId="35" fillId="17" borderId="53" xfId="0" applyNumberFormat="1" applyFont="1" applyFill="1" applyBorder="1" applyAlignment="1">
      <alignment horizontal="center" vertical="center" wrapText="1"/>
    </xf>
    <xf numFmtId="4" fontId="35" fillId="17" borderId="54" xfId="0" applyNumberFormat="1" applyFont="1" applyFill="1" applyBorder="1" applyAlignment="1">
      <alignment horizontal="center" vertical="center" wrapText="1"/>
    </xf>
    <xf numFmtId="0" fontId="26" fillId="17" borderId="55" xfId="0" applyFont="1" applyFill="1" applyBorder="1" applyAlignment="1">
      <alignment horizontal="center" vertical="center" wrapText="1"/>
    </xf>
    <xf numFmtId="0" fontId="26" fillId="17" borderId="56" xfId="0" applyFont="1" applyFill="1" applyBorder="1" applyAlignment="1">
      <alignment horizontal="center" vertical="center" wrapText="1"/>
    </xf>
    <xf numFmtId="0" fontId="35" fillId="17" borderId="52" xfId="0" applyFont="1" applyFill="1" applyBorder="1" applyAlignment="1">
      <alignment horizontal="center" vertical="top" wrapText="1"/>
    </xf>
    <xf numFmtId="0" fontId="35" fillId="17" borderId="53" xfId="0" applyFont="1" applyFill="1" applyBorder="1" applyAlignment="1">
      <alignment horizontal="center" vertical="top" wrapText="1"/>
    </xf>
    <xf numFmtId="0" fontId="35" fillId="17" borderId="54" xfId="0" applyFont="1" applyFill="1" applyBorder="1" applyAlignment="1">
      <alignment horizontal="center" vertical="center" wrapText="1"/>
    </xf>
    <xf numFmtId="0" fontId="26" fillId="18" borderId="33" xfId="85" applyNumberFormat="1" applyFont="1" applyFill="1" applyBorder="1" applyAlignment="1" applyProtection="1">
      <alignment horizontal="left" vertical="center" wrapText="1"/>
    </xf>
    <xf numFmtId="0" fontId="26" fillId="18" borderId="34" xfId="85" quotePrefix="1" applyNumberFormat="1" applyFont="1" applyFill="1" applyBorder="1" applyAlignment="1" applyProtection="1">
      <alignment horizontal="left" vertical="center" wrapText="1"/>
    </xf>
    <xf numFmtId="0" fontId="26" fillId="18" borderId="34" xfId="85" quotePrefix="1" applyNumberFormat="1" applyFont="1" applyFill="1" applyBorder="1" applyAlignment="1" applyProtection="1">
      <alignment horizontal="center" vertical="center" wrapText="1"/>
    </xf>
    <xf numFmtId="0" fontId="26" fillId="18" borderId="34" xfId="85" applyNumberFormat="1" applyFont="1" applyFill="1" applyBorder="1" applyAlignment="1" applyProtection="1">
      <alignment horizontal="left" vertical="center" wrapText="1"/>
    </xf>
    <xf numFmtId="4" fontId="26" fillId="18" borderId="34" xfId="43" applyNumberFormat="1" applyFont="1" applyFill="1" applyBorder="1" applyAlignment="1" applyProtection="1">
      <alignment horizontal="center" vertical="center" shrinkToFit="1"/>
    </xf>
    <xf numFmtId="4" fontId="26" fillId="18" borderId="35" xfId="43" applyNumberFormat="1" applyFont="1" applyFill="1" applyBorder="1" applyAlignment="1" applyProtection="1">
      <alignment horizontal="center" vertical="center" shrinkToFit="1"/>
    </xf>
    <xf numFmtId="0" fontId="33" fillId="0" borderId="19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right" vertical="center" wrapText="1"/>
    </xf>
    <xf numFmtId="4" fontId="36" fillId="24" borderId="40" xfId="89" applyNumberFormat="1" applyFill="1" applyProtection="1">
      <alignment horizontal="right" vertical="top" shrinkToFit="1"/>
    </xf>
    <xf numFmtId="4" fontId="44" fillId="0" borderId="20" xfId="0" applyNumberFormat="1" applyFont="1" applyBorder="1" applyAlignment="1">
      <alignment horizontal="right" vertical="top"/>
    </xf>
    <xf numFmtId="4" fontId="22" fillId="0" borderId="20" xfId="0" applyNumberFormat="1" applyFont="1" applyBorder="1" applyAlignment="1">
      <alignment horizontal="right" vertical="top"/>
    </xf>
    <xf numFmtId="4" fontId="45" fillId="24" borderId="18" xfId="89" applyNumberFormat="1" applyFont="1" applyFill="1" applyBorder="1" applyAlignment="1" applyProtection="1">
      <alignment horizontal="center" vertical="center" shrinkToFit="1"/>
    </xf>
    <xf numFmtId="4" fontId="45" fillId="24" borderId="18" xfId="89" applyNumberFormat="1" applyFont="1" applyFill="1" applyBorder="1" applyAlignment="1" applyProtection="1">
      <alignment horizontal="right" vertical="center" shrinkToFit="1"/>
    </xf>
    <xf numFmtId="4" fontId="30" fillId="24" borderId="36" xfId="45" applyNumberFormat="1" applyFont="1" applyFill="1" applyBorder="1" applyAlignment="1" applyProtection="1">
      <alignment horizontal="center" vertical="center" shrinkToFit="1"/>
    </xf>
    <xf numFmtId="4" fontId="43" fillId="24" borderId="36" xfId="45" applyNumberFormat="1" applyFont="1" applyFill="1" applyBorder="1" applyAlignment="1" applyProtection="1">
      <alignment horizontal="center" vertical="center" shrinkToFit="1"/>
    </xf>
    <xf numFmtId="4" fontId="43" fillId="24" borderId="36" xfId="0" applyNumberFormat="1" applyFont="1" applyFill="1" applyBorder="1" applyAlignment="1">
      <alignment horizontal="center" vertical="center"/>
    </xf>
    <xf numFmtId="4" fontId="28" fillId="24" borderId="48" xfId="45" applyNumberFormat="1" applyFont="1" applyFill="1" applyBorder="1" applyAlignment="1" applyProtection="1">
      <alignment horizontal="center" vertical="center" shrinkToFit="1"/>
    </xf>
    <xf numFmtId="4" fontId="25" fillId="24" borderId="46" xfId="45" applyNumberFormat="1" applyFont="1" applyFill="1" applyBorder="1" applyAlignment="1" applyProtection="1">
      <alignment horizontal="center" vertical="center" shrinkToFit="1"/>
    </xf>
    <xf numFmtId="4" fontId="34" fillId="0" borderId="31" xfId="0" applyNumberFormat="1" applyFont="1" applyFill="1" applyBorder="1" applyAlignment="1">
      <alignment horizontal="center" vertical="center"/>
    </xf>
    <xf numFmtId="0" fontId="34" fillId="0" borderId="17" xfId="0" applyFont="1" applyFill="1" applyBorder="1" applyAlignment="1">
      <alignment horizontal="center" vertical="center"/>
    </xf>
    <xf numFmtId="0" fontId="34" fillId="0" borderId="38" xfId="0" applyFont="1" applyFill="1" applyBorder="1" applyAlignment="1">
      <alignment horizontal="center" vertical="center"/>
    </xf>
    <xf numFmtId="0" fontId="34" fillId="0" borderId="31" xfId="0" applyFont="1" applyFill="1" applyBorder="1" applyAlignment="1">
      <alignment horizontal="center" vertical="center"/>
    </xf>
    <xf numFmtId="0" fontId="41" fillId="0" borderId="19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 wrapText="1"/>
    </xf>
    <xf numFmtId="0" fontId="33" fillId="0" borderId="19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right" vertical="center" wrapText="1"/>
    </xf>
    <xf numFmtId="0" fontId="41" fillId="0" borderId="0" xfId="0" applyFont="1" applyFill="1" applyBorder="1" applyAlignment="1">
      <alignment horizontal="right" vertical="top" wrapText="1"/>
    </xf>
    <xf numFmtId="0" fontId="34" fillId="0" borderId="19" xfId="0" applyFont="1" applyFill="1" applyBorder="1" applyAlignment="1">
      <alignment horizontal="left" vertical="top" wrapText="1"/>
    </xf>
    <xf numFmtId="0" fontId="34" fillId="0" borderId="0" xfId="0" applyFont="1" applyFill="1" applyBorder="1" applyAlignment="1">
      <alignment horizontal="left" vertical="top" wrapText="1"/>
    </xf>
    <xf numFmtId="0" fontId="25" fillId="0" borderId="14" xfId="81" applyNumberFormat="1" applyFont="1" applyBorder="1" applyProtection="1">
      <alignment horizontal="left" wrapText="1"/>
    </xf>
    <xf numFmtId="0" fontId="25" fillId="0" borderId="15" xfId="81" applyNumberFormat="1" applyFont="1" applyBorder="1" applyProtection="1">
      <alignment horizontal="left" wrapText="1"/>
    </xf>
    <xf numFmtId="0" fontId="33" fillId="0" borderId="19" xfId="0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/>
    </xf>
    <xf numFmtId="0" fontId="34" fillId="0" borderId="31" xfId="0" applyFont="1" applyFill="1" applyBorder="1" applyAlignment="1">
      <alignment horizontal="center" vertical="center" wrapText="1"/>
    </xf>
    <xf numFmtId="0" fontId="34" fillId="0" borderId="17" xfId="0" applyFont="1" applyFill="1" applyBorder="1" applyAlignment="1">
      <alignment horizontal="center" vertical="center" wrapText="1"/>
    </xf>
    <xf numFmtId="0" fontId="34" fillId="0" borderId="38" xfId="0" applyFont="1" applyFill="1" applyBorder="1" applyAlignment="1">
      <alignment horizontal="center" vertical="center" wrapText="1"/>
    </xf>
    <xf numFmtId="4" fontId="35" fillId="0" borderId="31" xfId="0" applyNumberFormat="1" applyFont="1" applyFill="1" applyBorder="1" applyAlignment="1">
      <alignment horizontal="center" vertical="center"/>
    </xf>
    <xf numFmtId="4" fontId="35" fillId="0" borderId="17" xfId="0" applyNumberFormat="1" applyFont="1" applyFill="1" applyBorder="1" applyAlignment="1">
      <alignment horizontal="center" vertical="center"/>
    </xf>
    <xf numFmtId="4" fontId="35" fillId="0" borderId="38" xfId="0" applyNumberFormat="1" applyFont="1" applyFill="1" applyBorder="1" applyAlignment="1">
      <alignment horizontal="center" vertical="center"/>
    </xf>
    <xf numFmtId="0" fontId="25" fillId="24" borderId="43" xfId="85" applyNumberFormat="1" applyFont="1" applyFill="1" applyBorder="1" applyAlignment="1" applyProtection="1">
      <alignment horizontal="left" vertical="top" wrapText="1"/>
    </xf>
    <xf numFmtId="0" fontId="25" fillId="24" borderId="44" xfId="85" applyNumberFormat="1" applyFont="1" applyFill="1" applyBorder="1" applyAlignment="1" applyProtection="1">
      <alignment horizontal="left" vertical="top" wrapText="1"/>
    </xf>
    <xf numFmtId="0" fontId="33" fillId="0" borderId="16" xfId="0" applyFont="1" applyFill="1" applyBorder="1" applyAlignment="1">
      <alignment horizontal="center"/>
    </xf>
    <xf numFmtId="0" fontId="33" fillId="0" borderId="25" xfId="0" applyFont="1" applyFill="1" applyBorder="1" applyAlignment="1">
      <alignment horizontal="center"/>
    </xf>
    <xf numFmtId="0" fontId="33" fillId="0" borderId="14" xfId="0" applyFont="1" applyFill="1" applyBorder="1" applyAlignment="1">
      <alignment horizontal="center"/>
    </xf>
    <xf numFmtId="0" fontId="33" fillId="0" borderId="15" xfId="0" applyFont="1" applyFill="1" applyBorder="1" applyAlignment="1">
      <alignment horizontal="center"/>
    </xf>
    <xf numFmtId="4" fontId="45" fillId="24" borderId="36" xfId="89" applyNumberFormat="1" applyFont="1" applyFill="1" applyBorder="1" applyAlignment="1" applyProtection="1">
      <alignment horizontal="center" vertical="center" shrinkToFit="1"/>
    </xf>
  </cellXfs>
  <cellStyles count="124">
    <cellStyle name="20% - Акцент1" xfId="1" builtinId="30" customBuiltin="1"/>
    <cellStyle name="20% — акцент1" xfId="2"/>
    <cellStyle name="20% - Акцент2" xfId="3" builtinId="34" customBuiltin="1"/>
    <cellStyle name="20% — акцент2" xfId="4"/>
    <cellStyle name="20% - Акцент3" xfId="5" builtinId="38" customBuiltin="1"/>
    <cellStyle name="20% — акцент3" xfId="6"/>
    <cellStyle name="20% - Акцент4" xfId="7" builtinId="42" customBuiltin="1"/>
    <cellStyle name="20% — акцент4" xfId="8"/>
    <cellStyle name="20% - Акцент5" xfId="9" builtinId="46" customBuiltin="1"/>
    <cellStyle name="20% — акцент5" xfId="10"/>
    <cellStyle name="20% - Акцент6" xfId="11" builtinId="50" customBuiltin="1"/>
    <cellStyle name="20% — акцент6" xfId="12"/>
    <cellStyle name="40% - Акцент1" xfId="13" builtinId="31" customBuiltin="1"/>
    <cellStyle name="40% — акцент1" xfId="14"/>
    <cellStyle name="40% - Акцент2" xfId="15" builtinId="35" customBuiltin="1"/>
    <cellStyle name="40% — акцент2" xfId="16"/>
    <cellStyle name="40% - Акцент3" xfId="17" builtinId="39" customBuiltin="1"/>
    <cellStyle name="40% — акцент3" xfId="18"/>
    <cellStyle name="40% - Акцент4" xfId="19" builtinId="43" customBuiltin="1"/>
    <cellStyle name="40% — акцент4" xfId="20"/>
    <cellStyle name="40% - Акцент5" xfId="21" builtinId="47" customBuiltin="1"/>
    <cellStyle name="40% — акцент5" xfId="22"/>
    <cellStyle name="40% - Акцент6" xfId="23" builtinId="51" customBuiltin="1"/>
    <cellStyle name="40% — акцент6" xfId="24"/>
    <cellStyle name="60% - Акцент1" xfId="25" builtinId="32" customBuiltin="1"/>
    <cellStyle name="60% — акцент1" xfId="26"/>
    <cellStyle name="60% - Акцент2" xfId="27" builtinId="36" customBuiltin="1"/>
    <cellStyle name="60% — акцент2" xfId="28"/>
    <cellStyle name="60% - Акцент3" xfId="29" builtinId="40" customBuiltin="1"/>
    <cellStyle name="60% — акцент3" xfId="30"/>
    <cellStyle name="60% - Акцент4" xfId="31" builtinId="44" customBuiltin="1"/>
    <cellStyle name="60% — акцент4" xfId="32"/>
    <cellStyle name="60% - Акцент5" xfId="33" builtinId="48" customBuiltin="1"/>
    <cellStyle name="60% — акцент5" xfId="34"/>
    <cellStyle name="60% - Акцент6" xfId="35" builtinId="52" customBuiltin="1"/>
    <cellStyle name="60% — акцент6" xfId="36"/>
    <cellStyle name="br" xfId="37"/>
    <cellStyle name="br 2" xfId="38"/>
    <cellStyle name="col" xfId="39"/>
    <cellStyle name="col 2" xfId="40"/>
    <cellStyle name="st24" xfId="41"/>
    <cellStyle name="st25" xfId="42"/>
    <cellStyle name="st25_оконч вариант роспись" xfId="43"/>
    <cellStyle name="st26" xfId="44"/>
    <cellStyle name="st26_оконч вариант роспись" xfId="45"/>
    <cellStyle name="st27" xfId="46"/>
    <cellStyle name="st36" xfId="47"/>
    <cellStyle name="style0" xfId="48"/>
    <cellStyle name="style0 2" xfId="49"/>
    <cellStyle name="td" xfId="50"/>
    <cellStyle name="td 2" xfId="51"/>
    <cellStyle name="tr" xfId="52"/>
    <cellStyle name="tr 2" xfId="53"/>
    <cellStyle name="xl21" xfId="54"/>
    <cellStyle name="xl21 2" xfId="55"/>
    <cellStyle name="xl22" xfId="56"/>
    <cellStyle name="xl22 2" xfId="57"/>
    <cellStyle name="xl23" xfId="58"/>
    <cellStyle name="xl23 2" xfId="59"/>
    <cellStyle name="xl24" xfId="60"/>
    <cellStyle name="xl24 2" xfId="61"/>
    <cellStyle name="xl25" xfId="62"/>
    <cellStyle name="xl25 2" xfId="63"/>
    <cellStyle name="xl25_оконч вариант роспись" xfId="64"/>
    <cellStyle name="xl26" xfId="65"/>
    <cellStyle name="xl26 2" xfId="66"/>
    <cellStyle name="xl27" xfId="67"/>
    <cellStyle name="xl27 2" xfId="68"/>
    <cellStyle name="xl28" xfId="69"/>
    <cellStyle name="xl28 2" xfId="70"/>
    <cellStyle name="xl29" xfId="71"/>
    <cellStyle name="xl29 2" xfId="72"/>
    <cellStyle name="xl30" xfId="73"/>
    <cellStyle name="xl30 2" xfId="74"/>
    <cellStyle name="xl31" xfId="75"/>
    <cellStyle name="xl31 2" xfId="76"/>
    <cellStyle name="xl32" xfId="77"/>
    <cellStyle name="xl32 2" xfId="78"/>
    <cellStyle name="xl33" xfId="79"/>
    <cellStyle name="xl33 2" xfId="80"/>
    <cellStyle name="xl33_оконч вариант роспись" xfId="81"/>
    <cellStyle name="xl34" xfId="82"/>
    <cellStyle name="xl34 2" xfId="83"/>
    <cellStyle name="xl34_1ММ " xfId="84"/>
    <cellStyle name="xl34_оконч вариант роспись" xfId="85"/>
    <cellStyle name="xl35" xfId="86"/>
    <cellStyle name="xl35 2" xfId="87"/>
    <cellStyle name="xl36" xfId="88"/>
    <cellStyle name="xl36 2" xfId="89"/>
    <cellStyle name="xl36_1ММ " xfId="90"/>
    <cellStyle name="xl37" xfId="91"/>
    <cellStyle name="xl37 2" xfId="92"/>
    <cellStyle name="xl38" xfId="93"/>
    <cellStyle name="xl38 2" xfId="94"/>
    <cellStyle name="xl38_оконч вариант роспись" xfId="95"/>
    <cellStyle name="xl39" xfId="96"/>
    <cellStyle name="xl39 2" xfId="97"/>
    <cellStyle name="Акцент1" xfId="98" builtinId="29" customBuiltin="1"/>
    <cellStyle name="Акцент2" xfId="99" builtinId="33" customBuiltin="1"/>
    <cellStyle name="Акцент3" xfId="100" builtinId="37" customBuiltin="1"/>
    <cellStyle name="Акцент4" xfId="101" builtinId="41" customBuiltin="1"/>
    <cellStyle name="Акцент5" xfId="102" builtinId="45" customBuiltin="1"/>
    <cellStyle name="Акцент6" xfId="103" builtinId="49" customBuiltin="1"/>
    <cellStyle name="Ввод " xfId="104" builtinId="20" customBuiltin="1"/>
    <cellStyle name="Вывод" xfId="105" builtinId="21" customBuiltin="1"/>
    <cellStyle name="Вычисление" xfId="106" builtinId="22" customBuiltin="1"/>
    <cellStyle name="Заголовок 1" xfId="107" builtinId="16" customBuiltin="1"/>
    <cellStyle name="Заголовок 2" xfId="108" builtinId="17" customBuiltin="1"/>
    <cellStyle name="Заголовок 3" xfId="109" builtinId="18" customBuiltin="1"/>
    <cellStyle name="Заголовок 4" xfId="110" builtinId="19" customBuiltin="1"/>
    <cellStyle name="Итог" xfId="111" builtinId="25" customBuiltin="1"/>
    <cellStyle name="Контрольная ячейка" xfId="112" builtinId="23" customBuiltin="1"/>
    <cellStyle name="Название" xfId="113" builtinId="15" customBuiltin="1"/>
    <cellStyle name="Нейтральный" xfId="114" builtinId="28" customBuiltin="1"/>
    <cellStyle name="Обычный" xfId="0" builtinId="0"/>
    <cellStyle name="Обычный 2" xfId="115"/>
    <cellStyle name="Обычный 6" xfId="116"/>
    <cellStyle name="Обычный_1ММ " xfId="117"/>
    <cellStyle name="Плохой" xfId="118" builtinId="27" customBuiltin="1"/>
    <cellStyle name="Пояснение" xfId="119" builtinId="53" customBuiltin="1"/>
    <cellStyle name="Примечание" xfId="120" builtinId="10" customBuiltin="1"/>
    <cellStyle name="Связанная ячейка" xfId="121" builtinId="24" customBuiltin="1"/>
    <cellStyle name="Текст предупреждения" xfId="122" builtinId="11" customBuiltin="1"/>
    <cellStyle name="Хороший" xfId="123" builtinId="26" customBuiltin="1"/>
  </cellStyles>
  <dxfs count="0"/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200025</xdr:colOff>
      <xdr:row>9</xdr:row>
      <xdr:rowOff>0</xdr:rowOff>
    </xdr:from>
    <xdr:to>
      <xdr:col>8</xdr:col>
      <xdr:colOff>257175</xdr:colOff>
      <xdr:row>9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8696325" y="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428625</xdr:colOff>
      <xdr:row>10</xdr:row>
      <xdr:rowOff>0</xdr:rowOff>
    </xdr:from>
    <xdr:to>
      <xdr:col>8</xdr:col>
      <xdr:colOff>400050</xdr:colOff>
      <xdr:row>10</xdr:row>
      <xdr:rowOff>9525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89249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685800</xdr:colOff>
      <xdr:row>8</xdr:row>
      <xdr:rowOff>9525</xdr:rowOff>
    </xdr:from>
    <xdr:to>
      <xdr:col>8</xdr:col>
      <xdr:colOff>685800</xdr:colOff>
      <xdr:row>9</xdr:row>
      <xdr:rowOff>9525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91821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200025</xdr:colOff>
      <xdr:row>9</xdr:row>
      <xdr:rowOff>0</xdr:rowOff>
    </xdr:from>
    <xdr:to>
      <xdr:col>8</xdr:col>
      <xdr:colOff>257175</xdr:colOff>
      <xdr:row>9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8696325" y="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428625</xdr:colOff>
      <xdr:row>10</xdr:row>
      <xdr:rowOff>0</xdr:rowOff>
    </xdr:from>
    <xdr:to>
      <xdr:col>8</xdr:col>
      <xdr:colOff>400050</xdr:colOff>
      <xdr:row>10</xdr:row>
      <xdr:rowOff>9525</xdr:rowOff>
    </xdr:to>
    <xdr:sp macro="" textlink="">
      <xdr:nvSpPr>
        <xdr:cNvPr id="6" name="Line 2"/>
        <xdr:cNvSpPr>
          <a:spLocks noChangeShapeType="1"/>
        </xdr:cNvSpPr>
      </xdr:nvSpPr>
      <xdr:spPr bwMode="auto">
        <a:xfrm>
          <a:off x="89249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685800</xdr:colOff>
      <xdr:row>8</xdr:row>
      <xdr:rowOff>9525</xdr:rowOff>
    </xdr:from>
    <xdr:to>
      <xdr:col>8</xdr:col>
      <xdr:colOff>685800</xdr:colOff>
      <xdr:row>9</xdr:row>
      <xdr:rowOff>9525</xdr:rowOff>
    </xdr:to>
    <xdr:sp macro="" textlink="">
      <xdr:nvSpPr>
        <xdr:cNvPr id="7" name="Line 4"/>
        <xdr:cNvSpPr>
          <a:spLocks noChangeShapeType="1"/>
        </xdr:cNvSpPr>
      </xdr:nvSpPr>
      <xdr:spPr bwMode="auto">
        <a:xfrm>
          <a:off x="91821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P262"/>
  <sheetViews>
    <sheetView tabSelected="1" view="pageBreakPreview" topLeftCell="A221" zoomScaleNormal="100" zoomScaleSheetLayoutView="100" workbookViewId="0">
      <selection activeCell="G16" sqref="G16"/>
    </sheetView>
  </sheetViews>
  <sheetFormatPr defaultRowHeight="12" outlineLevelRow="5"/>
  <cols>
    <col min="1" max="1" width="47.140625" style="59" customWidth="1"/>
    <col min="2" max="2" width="8" style="6" bestFit="1" customWidth="1"/>
    <col min="3" max="3" width="7.42578125" style="6" bestFit="1" customWidth="1"/>
    <col min="4" max="4" width="12.7109375" style="6" customWidth="1"/>
    <col min="5" max="5" width="7.28515625" style="53" customWidth="1"/>
    <col min="6" max="6" width="10.28515625" style="46" customWidth="1"/>
    <col min="7" max="7" width="17.28515625" style="46" bestFit="1" customWidth="1"/>
    <col min="8" max="8" width="16.7109375" style="55" customWidth="1"/>
    <col min="9" max="9" width="20.140625" style="46" customWidth="1"/>
    <col min="10" max="10" width="16.7109375" style="46" customWidth="1"/>
    <col min="11" max="11" width="14.85546875" style="46" customWidth="1"/>
    <col min="12" max="12" width="15.42578125" style="6" bestFit="1" customWidth="1"/>
    <col min="13" max="13" width="16.42578125" style="6" bestFit="1" customWidth="1"/>
    <col min="14" max="14" width="17.42578125" style="6" customWidth="1"/>
    <col min="15" max="16384" width="9.140625" style="6"/>
  </cols>
  <sheetData>
    <row r="1" spans="1:14" ht="12.75" thickBot="1">
      <c r="A1" s="56"/>
      <c r="B1" s="1"/>
      <c r="C1" s="1"/>
      <c r="D1" s="1"/>
      <c r="E1" s="2"/>
      <c r="F1" s="3"/>
      <c r="G1" s="3"/>
      <c r="H1" s="4"/>
      <c r="I1" s="3"/>
      <c r="J1" s="5"/>
      <c r="K1" s="5"/>
    </row>
    <row r="2" spans="1:14" ht="15">
      <c r="A2" s="311" t="s">
        <v>0</v>
      </c>
      <c r="B2" s="312"/>
      <c r="C2" s="312"/>
      <c r="D2" s="312"/>
      <c r="E2" s="312"/>
      <c r="F2" s="312"/>
      <c r="G2" s="312"/>
      <c r="H2" s="312"/>
      <c r="I2" s="312"/>
      <c r="J2" s="313"/>
      <c r="K2" s="7"/>
    </row>
    <row r="3" spans="1:14" ht="15">
      <c r="A3" s="300" t="s">
        <v>1</v>
      </c>
      <c r="B3" s="301"/>
      <c r="C3" s="301"/>
      <c r="D3" s="301"/>
      <c r="E3" s="301"/>
      <c r="F3" s="301"/>
      <c r="G3" s="301"/>
      <c r="H3" s="301"/>
      <c r="I3" s="301"/>
      <c r="J3" s="310"/>
      <c r="K3" s="7"/>
    </row>
    <row r="4" spans="1:14" ht="15">
      <c r="A4" s="300" t="s">
        <v>2</v>
      </c>
      <c r="B4" s="301"/>
      <c r="C4" s="301"/>
      <c r="D4" s="301"/>
      <c r="E4" s="301"/>
      <c r="F4" s="301"/>
      <c r="G4" s="301"/>
      <c r="H4" s="301"/>
      <c r="I4" s="301"/>
      <c r="J4" s="310"/>
      <c r="K4" s="7"/>
    </row>
    <row r="5" spans="1:14" ht="14.25">
      <c r="A5" s="75"/>
      <c r="B5" s="72"/>
      <c r="C5" s="72"/>
      <c r="D5" s="72"/>
      <c r="E5" s="73"/>
      <c r="F5" s="64"/>
      <c r="G5" s="64"/>
      <c r="H5" s="74"/>
      <c r="I5" s="64"/>
      <c r="J5" s="82"/>
      <c r="K5" s="7"/>
    </row>
    <row r="6" spans="1:14" ht="14.25">
      <c r="A6" s="75"/>
      <c r="B6" s="72"/>
      <c r="C6" s="72"/>
      <c r="D6" s="72"/>
      <c r="E6" s="73"/>
      <c r="F6" s="64"/>
      <c r="G6" s="64"/>
      <c r="H6" s="74"/>
      <c r="I6" s="64"/>
      <c r="J6" s="82"/>
      <c r="K6" s="7"/>
    </row>
    <row r="7" spans="1:14" ht="15">
      <c r="A7" s="75"/>
      <c r="B7" s="72"/>
      <c r="C7" s="72"/>
      <c r="D7" s="301" t="s">
        <v>3</v>
      </c>
      <c r="E7" s="301"/>
      <c r="F7" s="301"/>
      <c r="G7" s="301"/>
      <c r="H7" s="83"/>
      <c r="I7" s="84" t="s">
        <v>4</v>
      </c>
      <c r="J7" s="82"/>
      <c r="K7" s="7"/>
    </row>
    <row r="8" spans="1:14" ht="15">
      <c r="A8" s="75"/>
      <c r="B8" s="72"/>
      <c r="C8" s="72"/>
      <c r="D8" s="85"/>
      <c r="E8" s="86"/>
      <c r="F8" s="87"/>
      <c r="G8" s="87"/>
      <c r="H8" s="74"/>
      <c r="I8" s="84">
        <v>503010</v>
      </c>
      <c r="J8" s="82"/>
      <c r="K8" s="7"/>
    </row>
    <row r="9" spans="1:14" ht="15">
      <c r="A9" s="71" t="s">
        <v>196</v>
      </c>
      <c r="B9" s="88"/>
      <c r="C9" s="88"/>
      <c r="D9" s="301" t="s">
        <v>244</v>
      </c>
      <c r="E9" s="301"/>
      <c r="F9" s="301"/>
      <c r="G9" s="301"/>
      <c r="H9" s="89" t="s">
        <v>5</v>
      </c>
      <c r="I9" s="66"/>
      <c r="J9" s="82"/>
      <c r="K9" s="7"/>
    </row>
    <row r="10" spans="1:14" ht="14.25">
      <c r="A10" s="296" t="s">
        <v>6</v>
      </c>
      <c r="B10" s="297"/>
      <c r="C10" s="297"/>
      <c r="D10" s="297"/>
      <c r="E10" s="297"/>
      <c r="F10" s="297"/>
      <c r="G10" s="64"/>
      <c r="H10" s="89" t="s">
        <v>7</v>
      </c>
      <c r="I10" s="90"/>
      <c r="J10" s="82"/>
      <c r="K10" s="7"/>
    </row>
    <row r="11" spans="1:14" ht="14.25">
      <c r="A11" s="296" t="s">
        <v>8</v>
      </c>
      <c r="B11" s="297"/>
      <c r="C11" s="297"/>
      <c r="D11" s="297"/>
      <c r="E11" s="297"/>
      <c r="F11" s="297"/>
      <c r="G11" s="64"/>
      <c r="H11" s="89" t="s">
        <v>9</v>
      </c>
      <c r="I11" s="84"/>
      <c r="J11" s="82"/>
      <c r="K11" s="7"/>
    </row>
    <row r="12" spans="1:14" ht="14.25">
      <c r="A12" s="71" t="s">
        <v>10</v>
      </c>
      <c r="B12" s="72"/>
      <c r="C12" s="72"/>
      <c r="D12" s="72"/>
      <c r="E12" s="73"/>
      <c r="F12" s="64"/>
      <c r="G12" s="64"/>
      <c r="H12" s="89" t="s">
        <v>11</v>
      </c>
      <c r="I12" s="66" t="s">
        <v>12</v>
      </c>
      <c r="J12" s="82"/>
      <c r="K12" s="7"/>
    </row>
    <row r="13" spans="1:14" ht="14.25">
      <c r="A13" s="71" t="s">
        <v>13</v>
      </c>
      <c r="B13" s="72"/>
      <c r="C13" s="72"/>
      <c r="D13" s="72"/>
      <c r="E13" s="73"/>
      <c r="F13" s="64"/>
      <c r="G13" s="64"/>
      <c r="H13" s="89" t="s">
        <v>14</v>
      </c>
      <c r="I13" s="66" t="s">
        <v>15</v>
      </c>
      <c r="J13" s="82"/>
      <c r="K13" s="7"/>
    </row>
    <row r="14" spans="1:14">
      <c r="A14" s="57"/>
      <c r="B14" s="8"/>
      <c r="C14" s="8"/>
      <c r="D14" s="8"/>
      <c r="E14" s="9"/>
      <c r="F14" s="10"/>
      <c r="G14" s="10"/>
      <c r="H14" s="11"/>
      <c r="I14" s="10"/>
      <c r="J14" s="7"/>
      <c r="K14" s="7"/>
    </row>
    <row r="15" spans="1:14" ht="12.75" thickBot="1">
      <c r="A15" s="57"/>
      <c r="B15" s="8"/>
      <c r="C15" s="8"/>
      <c r="D15" s="8"/>
      <c r="E15" s="9"/>
      <c r="F15" s="10"/>
      <c r="G15" s="10"/>
      <c r="H15" s="11"/>
      <c r="I15" s="10"/>
      <c r="J15" s="7"/>
      <c r="K15" s="7"/>
    </row>
    <row r="16" spans="1:14" ht="90" thickBot="1">
      <c r="A16" s="258" t="s">
        <v>16</v>
      </c>
      <c r="B16" s="259" t="s">
        <v>17</v>
      </c>
      <c r="C16" s="260" t="s">
        <v>18</v>
      </c>
      <c r="D16" s="259" t="s">
        <v>19</v>
      </c>
      <c r="E16" s="259" t="s">
        <v>20</v>
      </c>
      <c r="F16" s="259" t="s">
        <v>21</v>
      </c>
      <c r="G16" s="259" t="s">
        <v>22</v>
      </c>
      <c r="H16" s="259" t="s">
        <v>207</v>
      </c>
      <c r="I16" s="259" t="s">
        <v>23</v>
      </c>
      <c r="J16" s="261" t="s">
        <v>24</v>
      </c>
      <c r="K16" s="237" t="s">
        <v>25</v>
      </c>
      <c r="L16" s="245"/>
      <c r="M16" s="8"/>
      <c r="N16" s="8"/>
    </row>
    <row r="17" spans="1:14" ht="13.5" thickBot="1">
      <c r="A17" s="264">
        <v>1</v>
      </c>
      <c r="B17" s="265">
        <v>2</v>
      </c>
      <c r="C17" s="265">
        <v>3</v>
      </c>
      <c r="D17" s="265">
        <v>4</v>
      </c>
      <c r="E17" s="259">
        <v>5</v>
      </c>
      <c r="F17" s="259">
        <v>6</v>
      </c>
      <c r="G17" s="259">
        <v>7</v>
      </c>
      <c r="H17" s="259">
        <v>8</v>
      </c>
      <c r="I17" s="259">
        <v>9</v>
      </c>
      <c r="J17" s="266">
        <v>10</v>
      </c>
      <c r="K17" s="237"/>
      <c r="L17" s="246"/>
      <c r="M17" s="8"/>
      <c r="N17" s="8"/>
    </row>
    <row r="18" spans="1:14" ht="12.75" thickBot="1">
      <c r="A18" s="12"/>
      <c r="B18" s="13"/>
      <c r="C18" s="13"/>
      <c r="D18" s="13"/>
      <c r="E18" s="14"/>
      <c r="F18" s="14"/>
      <c r="G18" s="14"/>
      <c r="H18" s="14"/>
      <c r="I18" s="262"/>
      <c r="J18" s="263"/>
      <c r="K18" s="237"/>
      <c r="L18" s="246"/>
      <c r="M18" s="8"/>
      <c r="N18" s="8"/>
    </row>
    <row r="19" spans="1:14" s="19" customFormat="1" ht="72" outlineLevel="4">
      <c r="A19" s="267" t="s">
        <v>32</v>
      </c>
      <c r="B19" s="268" t="s">
        <v>28</v>
      </c>
      <c r="C19" s="268" t="s">
        <v>33</v>
      </c>
      <c r="D19" s="268" t="s">
        <v>34</v>
      </c>
      <c r="E19" s="269" t="s">
        <v>29</v>
      </c>
      <c r="F19" s="270"/>
      <c r="G19" s="270"/>
      <c r="H19" s="271">
        <f>SUM(H20:H23)</f>
        <v>1400000</v>
      </c>
      <c r="I19" s="271">
        <f>SUM(I20:I23)</f>
        <v>0</v>
      </c>
      <c r="J19" s="272">
        <f>SUM(J20:J23)</f>
        <v>0</v>
      </c>
      <c r="K19" s="236">
        <f>SUM(K20:K23)</f>
        <v>0</v>
      </c>
      <c r="L19" s="247"/>
      <c r="M19" s="152"/>
      <c r="N19" s="152"/>
    </row>
    <row r="20" spans="1:14" s="21" customFormat="1" ht="36" outlineLevel="5">
      <c r="A20" s="134" t="s">
        <v>30</v>
      </c>
      <c r="B20" s="33" t="s">
        <v>28</v>
      </c>
      <c r="C20" s="33" t="s">
        <v>33</v>
      </c>
      <c r="D20" s="33" t="s">
        <v>34</v>
      </c>
      <c r="E20" s="34" t="s">
        <v>31</v>
      </c>
      <c r="F20" s="33" t="s">
        <v>224</v>
      </c>
      <c r="G20" s="33" t="s">
        <v>35</v>
      </c>
      <c r="H20" s="104">
        <v>4000</v>
      </c>
      <c r="I20" s="104">
        <v>0</v>
      </c>
      <c r="J20" s="105">
        <v>0</v>
      </c>
      <c r="K20" s="238">
        <f>I20-J20</f>
        <v>0</v>
      </c>
      <c r="L20" s="247"/>
      <c r="M20" s="152"/>
      <c r="N20" s="152"/>
    </row>
    <row r="21" spans="1:14" s="21" customFormat="1" ht="36" outlineLevel="5">
      <c r="A21" s="134" t="s">
        <v>30</v>
      </c>
      <c r="B21" s="33" t="s">
        <v>28</v>
      </c>
      <c r="C21" s="33" t="s">
        <v>33</v>
      </c>
      <c r="D21" s="33" t="s">
        <v>34</v>
      </c>
      <c r="E21" s="34" t="s">
        <v>31</v>
      </c>
      <c r="F21" s="33" t="s">
        <v>224</v>
      </c>
      <c r="G21" s="33" t="s">
        <v>36</v>
      </c>
      <c r="H21" s="104">
        <v>76000</v>
      </c>
      <c r="I21" s="104">
        <v>0</v>
      </c>
      <c r="J21" s="105">
        <v>0</v>
      </c>
      <c r="K21" s="238">
        <f>I21-J21</f>
        <v>0</v>
      </c>
      <c r="L21" s="247"/>
      <c r="M21" s="152"/>
      <c r="N21" s="152"/>
    </row>
    <row r="22" spans="1:14" s="21" customFormat="1" ht="36" outlineLevel="5">
      <c r="A22" s="135" t="s">
        <v>37</v>
      </c>
      <c r="B22" s="33" t="s">
        <v>28</v>
      </c>
      <c r="C22" s="33" t="s">
        <v>33</v>
      </c>
      <c r="D22" s="33" t="s">
        <v>34</v>
      </c>
      <c r="E22" s="34" t="s">
        <v>38</v>
      </c>
      <c r="F22" s="33" t="s">
        <v>224</v>
      </c>
      <c r="G22" s="33" t="s">
        <v>35</v>
      </c>
      <c r="H22" s="104">
        <v>66000</v>
      </c>
      <c r="I22" s="104">
        <v>0</v>
      </c>
      <c r="J22" s="105">
        <v>0</v>
      </c>
      <c r="K22" s="238">
        <f>I22-J22</f>
        <v>0</v>
      </c>
      <c r="L22" s="247"/>
      <c r="M22" s="152"/>
      <c r="N22" s="152"/>
    </row>
    <row r="23" spans="1:14" s="21" customFormat="1" ht="36" outlineLevel="5">
      <c r="A23" s="135" t="s">
        <v>37</v>
      </c>
      <c r="B23" s="33" t="s">
        <v>28</v>
      </c>
      <c r="C23" s="33" t="s">
        <v>33</v>
      </c>
      <c r="D23" s="33" t="s">
        <v>34</v>
      </c>
      <c r="E23" s="34" t="s">
        <v>38</v>
      </c>
      <c r="F23" s="33" t="s">
        <v>224</v>
      </c>
      <c r="G23" s="33" t="s">
        <v>36</v>
      </c>
      <c r="H23" s="104">
        <v>1254000</v>
      </c>
      <c r="I23" s="104">
        <v>0</v>
      </c>
      <c r="J23" s="105">
        <v>0</v>
      </c>
      <c r="K23" s="238">
        <f>I23-J23</f>
        <v>0</v>
      </c>
      <c r="L23" s="247"/>
      <c r="M23" s="152"/>
      <c r="N23" s="152"/>
    </row>
    <row r="24" spans="1:14" s="19" customFormat="1" ht="48" outlineLevel="3">
      <c r="A24" s="195" t="s">
        <v>39</v>
      </c>
      <c r="B24" s="183" t="s">
        <v>28</v>
      </c>
      <c r="C24" s="183" t="s">
        <v>27</v>
      </c>
      <c r="D24" s="183" t="s">
        <v>40</v>
      </c>
      <c r="E24" s="184" t="s">
        <v>29</v>
      </c>
      <c r="F24" s="185"/>
      <c r="G24" s="185"/>
      <c r="H24" s="186">
        <f>SUM(H25:H25)</f>
        <v>0</v>
      </c>
      <c r="I24" s="187">
        <f>SUM(I25:I25)</f>
        <v>0</v>
      </c>
      <c r="J24" s="188">
        <f>SUM(J25:J25)</f>
        <v>-15</v>
      </c>
      <c r="K24" s="171">
        <f>SUM(K25:K25)</f>
        <v>15</v>
      </c>
      <c r="L24" s="247"/>
      <c r="M24" s="172"/>
    </row>
    <row r="25" spans="1:14" s="17" customFormat="1" outlineLevel="5">
      <c r="A25" s="196" t="s">
        <v>30</v>
      </c>
      <c r="B25" s="189" t="s">
        <v>28</v>
      </c>
      <c r="C25" s="189" t="s">
        <v>27</v>
      </c>
      <c r="D25" s="189" t="s">
        <v>40</v>
      </c>
      <c r="E25" s="190" t="s">
        <v>31</v>
      </c>
      <c r="F25" s="191"/>
      <c r="G25" s="191"/>
      <c r="H25" s="192">
        <v>0</v>
      </c>
      <c r="I25" s="193">
        <v>0</v>
      </c>
      <c r="J25" s="194">
        <v>-15</v>
      </c>
      <c r="K25" s="174">
        <f>I25-J25</f>
        <v>15</v>
      </c>
      <c r="L25" s="247"/>
      <c r="M25" s="175"/>
    </row>
    <row r="26" spans="1:14" s="19" customFormat="1" ht="24" outlineLevel="3">
      <c r="A26" s="133" t="s">
        <v>26</v>
      </c>
      <c r="B26" s="100" t="s">
        <v>28</v>
      </c>
      <c r="C26" s="100" t="s">
        <v>27</v>
      </c>
      <c r="D26" s="100" t="s">
        <v>41</v>
      </c>
      <c r="E26" s="101" t="s">
        <v>29</v>
      </c>
      <c r="F26" s="102"/>
      <c r="G26" s="102"/>
      <c r="H26" s="15">
        <f>SUM(H27:H28)</f>
        <v>17432700</v>
      </c>
      <c r="I26" s="15">
        <f>SUM(I27:I28)</f>
        <v>0</v>
      </c>
      <c r="J26" s="93">
        <f>SUM(J27:J28)</f>
        <v>-767.52</v>
      </c>
      <c r="K26" s="236">
        <f>SUM(K27:K28)</f>
        <v>767.52</v>
      </c>
      <c r="L26" s="248"/>
      <c r="M26" s="153"/>
      <c r="N26" s="152"/>
    </row>
    <row r="27" spans="1:14" s="21" customFormat="1" outlineLevel="5">
      <c r="A27" s="136" t="s">
        <v>30</v>
      </c>
      <c r="B27" s="119" t="s">
        <v>28</v>
      </c>
      <c r="C27" s="119" t="s">
        <v>27</v>
      </c>
      <c r="D27" s="119" t="s">
        <v>41</v>
      </c>
      <c r="E27" s="118" t="s">
        <v>31</v>
      </c>
      <c r="F27" s="116"/>
      <c r="G27" s="116"/>
      <c r="H27" s="104">
        <v>86700</v>
      </c>
      <c r="I27" s="104">
        <v>0</v>
      </c>
      <c r="J27" s="105">
        <v>-767.52</v>
      </c>
      <c r="K27" s="239">
        <f>I27-J27</f>
        <v>767.52</v>
      </c>
      <c r="L27" s="247"/>
      <c r="M27" s="152"/>
      <c r="N27" s="152"/>
    </row>
    <row r="28" spans="1:14" s="21" customFormat="1" ht="36" outlineLevel="5">
      <c r="A28" s="137" t="s">
        <v>37</v>
      </c>
      <c r="B28" s="119" t="s">
        <v>28</v>
      </c>
      <c r="C28" s="119" t="s">
        <v>27</v>
      </c>
      <c r="D28" s="119" t="s">
        <v>41</v>
      </c>
      <c r="E28" s="118" t="s">
        <v>38</v>
      </c>
      <c r="F28" s="116"/>
      <c r="G28" s="116"/>
      <c r="H28" s="104">
        <v>17346000</v>
      </c>
      <c r="I28" s="104">
        <v>0</v>
      </c>
      <c r="J28" s="105">
        <v>0</v>
      </c>
      <c r="K28" s="235">
        <f>I28-J28</f>
        <v>0</v>
      </c>
      <c r="L28" s="247"/>
      <c r="M28" s="152"/>
      <c r="N28" s="152"/>
    </row>
    <row r="29" spans="1:14" s="19" customFormat="1" ht="36" outlineLevel="3">
      <c r="A29" s="133" t="s">
        <v>42</v>
      </c>
      <c r="B29" s="100" t="s">
        <v>28</v>
      </c>
      <c r="C29" s="100" t="s">
        <v>27</v>
      </c>
      <c r="D29" s="100" t="s">
        <v>43</v>
      </c>
      <c r="E29" s="101" t="s">
        <v>29</v>
      </c>
      <c r="F29" s="102"/>
      <c r="G29" s="102"/>
      <c r="H29" s="15">
        <f>SUM(H30)</f>
        <v>2289000</v>
      </c>
      <c r="I29" s="15">
        <f>SUM(I30)</f>
        <v>0</v>
      </c>
      <c r="J29" s="93">
        <f>SUM(J30)</f>
        <v>0</v>
      </c>
      <c r="K29" s="236">
        <f>SUM(K30)</f>
        <v>0</v>
      </c>
      <c r="L29" s="247"/>
      <c r="M29" s="152"/>
      <c r="N29" s="152"/>
    </row>
    <row r="30" spans="1:14" s="21" customFormat="1" ht="48" outlineLevel="5">
      <c r="A30" s="136" t="s">
        <v>44</v>
      </c>
      <c r="B30" s="117" t="s">
        <v>28</v>
      </c>
      <c r="C30" s="117" t="s">
        <v>27</v>
      </c>
      <c r="D30" s="117" t="s">
        <v>43</v>
      </c>
      <c r="E30" s="118" t="s">
        <v>45</v>
      </c>
      <c r="F30" s="116"/>
      <c r="G30" s="116"/>
      <c r="H30" s="104">
        <v>2289000</v>
      </c>
      <c r="I30" s="104">
        <v>0</v>
      </c>
      <c r="J30" s="105">
        <v>0</v>
      </c>
      <c r="K30" s="235">
        <f>I30-J30</f>
        <v>0</v>
      </c>
      <c r="L30" s="247"/>
      <c r="M30" s="152"/>
      <c r="N30" s="152"/>
    </row>
    <row r="31" spans="1:14" s="19" customFormat="1" ht="48" outlineLevel="3">
      <c r="A31" s="133" t="s">
        <v>46</v>
      </c>
      <c r="B31" s="100" t="s">
        <v>28</v>
      </c>
      <c r="C31" s="100" t="s">
        <v>27</v>
      </c>
      <c r="D31" s="100" t="s">
        <v>47</v>
      </c>
      <c r="E31" s="101" t="s">
        <v>29</v>
      </c>
      <c r="F31" s="102"/>
      <c r="G31" s="102"/>
      <c r="H31" s="15">
        <f>SUM(H32)</f>
        <v>6206700</v>
      </c>
      <c r="I31" s="15">
        <f>SUM(I32)</f>
        <v>0</v>
      </c>
      <c r="J31" s="93">
        <f>SUM(J32)</f>
        <v>0</v>
      </c>
      <c r="K31" s="236">
        <f>SUM(K32)</f>
        <v>0</v>
      </c>
      <c r="L31" s="247"/>
      <c r="M31" s="152"/>
      <c r="N31" s="152"/>
    </row>
    <row r="32" spans="1:14" s="21" customFormat="1" ht="48" outlineLevel="5">
      <c r="A32" s="136" t="s">
        <v>44</v>
      </c>
      <c r="B32" s="117" t="s">
        <v>28</v>
      </c>
      <c r="C32" s="117" t="s">
        <v>27</v>
      </c>
      <c r="D32" s="117" t="s">
        <v>47</v>
      </c>
      <c r="E32" s="118" t="s">
        <v>45</v>
      </c>
      <c r="F32" s="116"/>
      <c r="G32" s="116"/>
      <c r="H32" s="104">
        <v>6206700</v>
      </c>
      <c r="I32" s="104">
        <v>0</v>
      </c>
      <c r="J32" s="105">
        <v>0</v>
      </c>
      <c r="K32" s="235">
        <f>I32-J32</f>
        <v>0</v>
      </c>
      <c r="L32" s="247"/>
      <c r="M32" s="152"/>
      <c r="N32" s="152"/>
    </row>
    <row r="33" spans="1:14" s="19" customFormat="1" ht="72" outlineLevel="3">
      <c r="A33" s="133" t="s">
        <v>184</v>
      </c>
      <c r="B33" s="100" t="s">
        <v>28</v>
      </c>
      <c r="C33" s="100" t="s">
        <v>27</v>
      </c>
      <c r="D33" s="100" t="s">
        <v>194</v>
      </c>
      <c r="E33" s="101" t="s">
        <v>29</v>
      </c>
      <c r="F33" s="102"/>
      <c r="G33" s="102"/>
      <c r="H33" s="15">
        <f>SUM(H34)</f>
        <v>716200</v>
      </c>
      <c r="I33" s="15">
        <f>SUM(I34)</f>
        <v>0</v>
      </c>
      <c r="J33" s="93">
        <f>SUM(J34)</f>
        <v>0</v>
      </c>
      <c r="K33" s="236">
        <f>SUM(K34)</f>
        <v>0</v>
      </c>
      <c r="L33" s="247"/>
      <c r="M33" s="152"/>
      <c r="N33" s="152"/>
    </row>
    <row r="34" spans="1:14" s="21" customFormat="1" ht="48" outlineLevel="5">
      <c r="A34" s="136" t="s">
        <v>44</v>
      </c>
      <c r="B34" s="117" t="s">
        <v>28</v>
      </c>
      <c r="C34" s="117" t="s">
        <v>27</v>
      </c>
      <c r="D34" s="117" t="s">
        <v>194</v>
      </c>
      <c r="E34" s="118" t="s">
        <v>45</v>
      </c>
      <c r="F34" s="116"/>
      <c r="G34" s="116"/>
      <c r="H34" s="104">
        <v>716200</v>
      </c>
      <c r="I34" s="104">
        <v>0</v>
      </c>
      <c r="J34" s="105">
        <v>0</v>
      </c>
      <c r="K34" s="235">
        <f>I34-J34</f>
        <v>0</v>
      </c>
      <c r="L34" s="247"/>
      <c r="M34" s="152"/>
      <c r="N34" s="152"/>
    </row>
    <row r="35" spans="1:14" s="19" customFormat="1" ht="84" outlineLevel="3">
      <c r="A35" s="133" t="s">
        <v>185</v>
      </c>
      <c r="B35" s="100" t="s">
        <v>28</v>
      </c>
      <c r="C35" s="100" t="s">
        <v>27</v>
      </c>
      <c r="D35" s="100" t="s">
        <v>195</v>
      </c>
      <c r="E35" s="101" t="s">
        <v>29</v>
      </c>
      <c r="F35" s="102"/>
      <c r="G35" s="102"/>
      <c r="H35" s="15">
        <f>SUM(H36)</f>
        <v>7855400</v>
      </c>
      <c r="I35" s="15">
        <f>SUM(I36)</f>
        <v>0</v>
      </c>
      <c r="J35" s="93">
        <f>SUM(J36)</f>
        <v>0</v>
      </c>
      <c r="K35" s="236">
        <f>SUM(K36)</f>
        <v>0</v>
      </c>
      <c r="L35" s="247"/>
      <c r="M35" s="152"/>
      <c r="N35" s="152"/>
    </row>
    <row r="36" spans="1:14" s="21" customFormat="1" ht="48" outlineLevel="5">
      <c r="A36" s="138" t="s">
        <v>44</v>
      </c>
      <c r="B36" s="117" t="s">
        <v>28</v>
      </c>
      <c r="C36" s="117" t="s">
        <v>27</v>
      </c>
      <c r="D36" s="117" t="s">
        <v>195</v>
      </c>
      <c r="E36" s="118" t="s">
        <v>45</v>
      </c>
      <c r="F36" s="116"/>
      <c r="G36" s="116"/>
      <c r="H36" s="104">
        <v>7855400</v>
      </c>
      <c r="I36" s="104">
        <v>0</v>
      </c>
      <c r="J36" s="105">
        <v>0</v>
      </c>
      <c r="K36" s="235">
        <f>I36-J36</f>
        <v>0</v>
      </c>
      <c r="L36" s="247"/>
      <c r="M36" s="152"/>
      <c r="N36" s="152"/>
    </row>
    <row r="37" spans="1:14" s="19" customFormat="1" ht="26.25" customHeight="1" outlineLevel="3">
      <c r="A37" s="139" t="s">
        <v>51</v>
      </c>
      <c r="B37" s="100" t="s">
        <v>28</v>
      </c>
      <c r="C37" s="100" t="s">
        <v>27</v>
      </c>
      <c r="D37" s="100" t="s">
        <v>52</v>
      </c>
      <c r="E37" s="101" t="s">
        <v>29</v>
      </c>
      <c r="F37" s="102"/>
      <c r="G37" s="102"/>
      <c r="H37" s="15">
        <f>SUM(H38:H45)</f>
        <v>265777354</v>
      </c>
      <c r="I37" s="15">
        <f>SUM(I38:I45)</f>
        <v>21006550</v>
      </c>
      <c r="J37" s="93">
        <f>SUM(J38:J45)</f>
        <v>16915409.149999999</v>
      </c>
      <c r="K37" s="236">
        <f>SUM(K38:K45)</f>
        <v>4091140.8499999996</v>
      </c>
      <c r="L37" s="248"/>
      <c r="M37" s="153"/>
      <c r="N37" s="152"/>
    </row>
    <row r="38" spans="1:14" s="21" customFormat="1" outlineLevel="5">
      <c r="A38" s="138" t="s">
        <v>53</v>
      </c>
      <c r="B38" s="117" t="s">
        <v>28</v>
      </c>
      <c r="C38" s="117" t="s">
        <v>27</v>
      </c>
      <c r="D38" s="117" t="s">
        <v>52</v>
      </c>
      <c r="E38" s="118" t="s">
        <v>54</v>
      </c>
      <c r="F38" s="116"/>
      <c r="G38" s="116"/>
      <c r="H38" s="104">
        <v>185218826</v>
      </c>
      <c r="I38" s="104">
        <v>15226000</v>
      </c>
      <c r="J38" s="105">
        <v>13650601.390000001</v>
      </c>
      <c r="K38" s="235">
        <f t="shared" ref="K38:K45" si="0">I38-J38</f>
        <v>1575398.6099999994</v>
      </c>
      <c r="L38" s="247"/>
      <c r="M38" s="152"/>
      <c r="N38" s="152"/>
    </row>
    <row r="39" spans="1:14" s="21" customFormat="1" ht="38.25" customHeight="1" outlineLevel="5">
      <c r="A39" s="138" t="s">
        <v>55</v>
      </c>
      <c r="B39" s="117" t="s">
        <v>28</v>
      </c>
      <c r="C39" s="117" t="s">
        <v>27</v>
      </c>
      <c r="D39" s="117" t="s">
        <v>52</v>
      </c>
      <c r="E39" s="118" t="s">
        <v>56</v>
      </c>
      <c r="F39" s="116"/>
      <c r="G39" s="116"/>
      <c r="H39" s="104">
        <v>55936060</v>
      </c>
      <c r="I39" s="104">
        <v>4598252</v>
      </c>
      <c r="J39" s="105">
        <v>2922648.01</v>
      </c>
      <c r="K39" s="239">
        <f t="shared" si="0"/>
        <v>1675603.9900000002</v>
      </c>
      <c r="L39" s="247"/>
      <c r="M39" s="152"/>
      <c r="N39" s="152"/>
    </row>
    <row r="40" spans="1:14" s="21" customFormat="1" ht="24" outlineLevel="5">
      <c r="A40" s="138" t="s">
        <v>57</v>
      </c>
      <c r="B40" s="117" t="s">
        <v>28</v>
      </c>
      <c r="C40" s="117" t="s">
        <v>27</v>
      </c>
      <c r="D40" s="117" t="s">
        <v>52</v>
      </c>
      <c r="E40" s="118" t="s">
        <v>58</v>
      </c>
      <c r="F40" s="116"/>
      <c r="G40" s="116"/>
      <c r="H40" s="104">
        <v>6224480</v>
      </c>
      <c r="I40" s="104">
        <v>518707</v>
      </c>
      <c r="J40" s="105">
        <v>42956</v>
      </c>
      <c r="K40" s="239">
        <f t="shared" si="0"/>
        <v>475751</v>
      </c>
      <c r="L40" s="247"/>
      <c r="M40" s="152"/>
      <c r="N40" s="152"/>
    </row>
    <row r="41" spans="1:14" s="21" customFormat="1" outlineLevel="5">
      <c r="A41" s="138" t="s">
        <v>30</v>
      </c>
      <c r="B41" s="117" t="s">
        <v>28</v>
      </c>
      <c r="C41" s="117" t="s">
        <v>27</v>
      </c>
      <c r="D41" s="117" t="s">
        <v>52</v>
      </c>
      <c r="E41" s="118" t="s">
        <v>31</v>
      </c>
      <c r="F41" s="116"/>
      <c r="G41" s="116"/>
      <c r="H41" s="104">
        <v>9749798</v>
      </c>
      <c r="I41" s="104">
        <v>0</v>
      </c>
      <c r="J41" s="105">
        <v>0</v>
      </c>
      <c r="K41" s="239">
        <f t="shared" si="0"/>
        <v>0</v>
      </c>
      <c r="L41" s="247"/>
      <c r="M41" s="152"/>
      <c r="N41" s="152"/>
    </row>
    <row r="42" spans="1:14" s="21" customFormat="1" outlineLevel="5">
      <c r="A42" s="138" t="s">
        <v>182</v>
      </c>
      <c r="B42" s="117" t="s">
        <v>28</v>
      </c>
      <c r="C42" s="117" t="s">
        <v>27</v>
      </c>
      <c r="D42" s="117" t="s">
        <v>52</v>
      </c>
      <c r="E42" s="118">
        <v>247</v>
      </c>
      <c r="F42" s="116"/>
      <c r="G42" s="116"/>
      <c r="H42" s="104">
        <v>4886409</v>
      </c>
      <c r="I42" s="104">
        <v>407201</v>
      </c>
      <c r="J42" s="105">
        <v>42813.75</v>
      </c>
      <c r="K42" s="239">
        <f t="shared" si="0"/>
        <v>364387.25</v>
      </c>
      <c r="L42" s="247"/>
      <c r="M42" s="152"/>
      <c r="N42" s="152"/>
    </row>
    <row r="43" spans="1:14" s="21" customFormat="1" ht="48" outlineLevel="5">
      <c r="A43" s="138" t="s">
        <v>59</v>
      </c>
      <c r="B43" s="117" t="s">
        <v>28</v>
      </c>
      <c r="C43" s="117" t="s">
        <v>27</v>
      </c>
      <c r="D43" s="117" t="s">
        <v>52</v>
      </c>
      <c r="E43" s="118" t="s">
        <v>60</v>
      </c>
      <c r="F43" s="116"/>
      <c r="G43" s="116"/>
      <c r="H43" s="104">
        <v>3154274</v>
      </c>
      <c r="I43" s="104">
        <v>256390</v>
      </c>
      <c r="J43" s="105">
        <v>256390</v>
      </c>
      <c r="K43" s="235">
        <f t="shared" si="0"/>
        <v>0</v>
      </c>
      <c r="L43" s="247"/>
      <c r="M43" s="152"/>
      <c r="N43" s="152"/>
    </row>
    <row r="44" spans="1:14" s="21" customFormat="1" ht="24" outlineLevel="5">
      <c r="A44" s="138" t="s">
        <v>61</v>
      </c>
      <c r="B44" s="117" t="s">
        <v>28</v>
      </c>
      <c r="C44" s="117" t="s">
        <v>27</v>
      </c>
      <c r="D44" s="117" t="s">
        <v>52</v>
      </c>
      <c r="E44" s="118" t="s">
        <v>62</v>
      </c>
      <c r="F44" s="116"/>
      <c r="G44" s="116"/>
      <c r="H44" s="104">
        <v>477064</v>
      </c>
      <c r="I44" s="104">
        <v>0</v>
      </c>
      <c r="J44" s="105">
        <v>0</v>
      </c>
      <c r="K44" s="235">
        <f t="shared" si="0"/>
        <v>0</v>
      </c>
      <c r="L44" s="247"/>
      <c r="M44" s="152"/>
      <c r="N44" s="152"/>
    </row>
    <row r="45" spans="1:14" s="21" customFormat="1" outlineLevel="5">
      <c r="A45" s="138" t="s">
        <v>63</v>
      </c>
      <c r="B45" s="117" t="s">
        <v>28</v>
      </c>
      <c r="C45" s="117" t="s">
        <v>27</v>
      </c>
      <c r="D45" s="117" t="s">
        <v>52</v>
      </c>
      <c r="E45" s="118" t="s">
        <v>64</v>
      </c>
      <c r="F45" s="116"/>
      <c r="G45" s="116"/>
      <c r="H45" s="104">
        <v>130443</v>
      </c>
      <c r="I45" s="104">
        <v>0</v>
      </c>
      <c r="J45" s="105">
        <v>0</v>
      </c>
      <c r="K45" s="239">
        <f t="shared" si="0"/>
        <v>0</v>
      </c>
      <c r="L45" s="247"/>
      <c r="M45" s="152"/>
      <c r="N45" s="152"/>
    </row>
    <row r="46" spans="1:14" s="19" customFormat="1" ht="48" outlineLevel="3">
      <c r="A46" s="139" t="s">
        <v>211</v>
      </c>
      <c r="B46" s="100" t="s">
        <v>28</v>
      </c>
      <c r="C46" s="100" t="s">
        <v>27</v>
      </c>
      <c r="D46" s="102" t="s">
        <v>212</v>
      </c>
      <c r="E46" s="101" t="s">
        <v>29</v>
      </c>
      <c r="F46" s="102"/>
      <c r="G46" s="102"/>
      <c r="H46" s="15">
        <f>SUM(H47:H48)</f>
        <v>36925960</v>
      </c>
      <c r="I46" s="15">
        <f>SUM(I47:I48)</f>
        <v>0</v>
      </c>
      <c r="J46" s="93">
        <f>SUM(J47:J48)</f>
        <v>0</v>
      </c>
      <c r="K46" s="236">
        <f>SUM(K47:K48)</f>
        <v>0</v>
      </c>
      <c r="L46" s="248"/>
      <c r="M46" s="153"/>
      <c r="N46" s="152"/>
    </row>
    <row r="47" spans="1:14" s="21" customFormat="1" ht="36" outlineLevel="5">
      <c r="A47" s="308" t="s">
        <v>225</v>
      </c>
      <c r="B47" s="221" t="s">
        <v>28</v>
      </c>
      <c r="C47" s="221" t="s">
        <v>27</v>
      </c>
      <c r="D47" s="221" t="s">
        <v>212</v>
      </c>
      <c r="E47" s="222">
        <v>812</v>
      </c>
      <c r="F47" s="221" t="s">
        <v>213</v>
      </c>
      <c r="G47" s="221" t="s">
        <v>36</v>
      </c>
      <c r="H47" s="104">
        <v>36556700</v>
      </c>
      <c r="I47" s="104">
        <v>0</v>
      </c>
      <c r="J47" s="105">
        <v>0</v>
      </c>
      <c r="K47" s="239">
        <f t="shared" ref="K47:K48" si="1">I47-J47</f>
        <v>0</v>
      </c>
      <c r="L47" s="247"/>
      <c r="M47" s="152"/>
      <c r="N47" s="152"/>
    </row>
    <row r="48" spans="1:14" s="21" customFormat="1" ht="36" outlineLevel="5">
      <c r="A48" s="309"/>
      <c r="B48" s="221" t="s">
        <v>28</v>
      </c>
      <c r="C48" s="221" t="s">
        <v>27</v>
      </c>
      <c r="D48" s="221" t="s">
        <v>212</v>
      </c>
      <c r="E48" s="222">
        <v>812</v>
      </c>
      <c r="F48" s="221" t="s">
        <v>213</v>
      </c>
      <c r="G48" s="221" t="s">
        <v>35</v>
      </c>
      <c r="H48" s="104">
        <v>369260</v>
      </c>
      <c r="I48" s="104">
        <v>0</v>
      </c>
      <c r="J48" s="105">
        <v>0</v>
      </c>
      <c r="K48" s="235">
        <f t="shared" si="1"/>
        <v>0</v>
      </c>
      <c r="L48" s="247"/>
      <c r="M48" s="152"/>
      <c r="N48" s="152"/>
    </row>
    <row r="49" spans="1:14" s="19" customFormat="1" ht="48" outlineLevel="3">
      <c r="A49" s="139" t="s">
        <v>215</v>
      </c>
      <c r="B49" s="100" t="s">
        <v>28</v>
      </c>
      <c r="C49" s="100" t="s">
        <v>27</v>
      </c>
      <c r="D49" s="102" t="s">
        <v>214</v>
      </c>
      <c r="E49" s="101" t="s">
        <v>29</v>
      </c>
      <c r="F49" s="102"/>
      <c r="G49" s="102"/>
      <c r="H49" s="15">
        <f>SUM(H50:H51)</f>
        <v>19155560</v>
      </c>
      <c r="I49" s="15">
        <f>SUM(I50:I51)</f>
        <v>0</v>
      </c>
      <c r="J49" s="93">
        <f>SUM(J50:J51)</f>
        <v>0</v>
      </c>
      <c r="K49" s="236">
        <f>SUM(K50:K51)</f>
        <v>0</v>
      </c>
      <c r="L49" s="248"/>
      <c r="M49" s="153"/>
      <c r="N49" s="152"/>
    </row>
    <row r="50" spans="1:14" s="21" customFormat="1" ht="36" outlineLevel="5">
      <c r="A50" s="308" t="s">
        <v>116</v>
      </c>
      <c r="B50" s="221" t="s">
        <v>28</v>
      </c>
      <c r="C50" s="221" t="s">
        <v>27</v>
      </c>
      <c r="D50" s="221" t="s">
        <v>214</v>
      </c>
      <c r="E50" s="222">
        <v>813</v>
      </c>
      <c r="F50" s="221" t="s">
        <v>226</v>
      </c>
      <c r="G50" s="221" t="s">
        <v>36</v>
      </c>
      <c r="H50" s="104">
        <v>18964000</v>
      </c>
      <c r="I50" s="104">
        <v>0</v>
      </c>
      <c r="J50" s="105">
        <v>0</v>
      </c>
      <c r="K50" s="239">
        <f t="shared" ref="K50:K51" si="2">I50-J50</f>
        <v>0</v>
      </c>
      <c r="L50" s="247"/>
      <c r="M50" s="152"/>
      <c r="N50" s="152"/>
    </row>
    <row r="51" spans="1:14" s="21" customFormat="1" ht="36" outlineLevel="5">
      <c r="A51" s="309"/>
      <c r="B51" s="221" t="s">
        <v>28</v>
      </c>
      <c r="C51" s="221" t="s">
        <v>27</v>
      </c>
      <c r="D51" s="221" t="s">
        <v>214</v>
      </c>
      <c r="E51" s="222">
        <v>813</v>
      </c>
      <c r="F51" s="221" t="s">
        <v>226</v>
      </c>
      <c r="G51" s="221" t="s">
        <v>35</v>
      </c>
      <c r="H51" s="104">
        <v>191560</v>
      </c>
      <c r="I51" s="104">
        <v>0</v>
      </c>
      <c r="J51" s="105">
        <v>0</v>
      </c>
      <c r="K51" s="235">
        <f t="shared" si="2"/>
        <v>0</v>
      </c>
      <c r="L51" s="247"/>
      <c r="M51" s="152"/>
      <c r="N51" s="152"/>
    </row>
    <row r="52" spans="1:14" s="19" customFormat="1" ht="36" outlineLevel="3">
      <c r="A52" s="139" t="s">
        <v>49</v>
      </c>
      <c r="B52" s="100" t="s">
        <v>28</v>
      </c>
      <c r="C52" s="100" t="s">
        <v>216</v>
      </c>
      <c r="D52" s="100">
        <v>2310281022</v>
      </c>
      <c r="E52" s="101" t="s">
        <v>29</v>
      </c>
      <c r="F52" s="102"/>
      <c r="G52" s="102"/>
      <c r="H52" s="15">
        <f>SUM(H53)</f>
        <v>4250000</v>
      </c>
      <c r="I52" s="15">
        <f>SUM(I53)</f>
        <v>0</v>
      </c>
      <c r="J52" s="93">
        <f>SUM(J53)</f>
        <v>0</v>
      </c>
      <c r="K52" s="236">
        <f>SUM(K53)</f>
        <v>0</v>
      </c>
      <c r="L52" s="247"/>
      <c r="M52" s="152"/>
      <c r="N52" s="152"/>
    </row>
    <row r="53" spans="1:14" s="21" customFormat="1" outlineLevel="5">
      <c r="A53" s="223" t="s">
        <v>30</v>
      </c>
      <c r="B53" s="221" t="s">
        <v>28</v>
      </c>
      <c r="C53" s="221" t="s">
        <v>216</v>
      </c>
      <c r="D53" s="221">
        <v>2310281022</v>
      </c>
      <c r="E53" s="222">
        <v>244</v>
      </c>
      <c r="F53" s="224"/>
      <c r="G53" s="224"/>
      <c r="H53" s="104">
        <v>4250000</v>
      </c>
      <c r="I53" s="16">
        <v>0</v>
      </c>
      <c r="J53" s="96">
        <v>0</v>
      </c>
      <c r="K53" s="235">
        <f>I53-J53</f>
        <v>0</v>
      </c>
      <c r="L53" s="247"/>
      <c r="M53" s="152"/>
      <c r="N53" s="152"/>
    </row>
    <row r="54" spans="1:14" s="22" customFormat="1" ht="48" outlineLevel="5">
      <c r="A54" s="139" t="s">
        <v>218</v>
      </c>
      <c r="B54" s="100" t="s">
        <v>28</v>
      </c>
      <c r="C54" s="100" t="s">
        <v>216</v>
      </c>
      <c r="D54" s="100" t="s">
        <v>217</v>
      </c>
      <c r="E54" s="101" t="s">
        <v>29</v>
      </c>
      <c r="F54" s="102"/>
      <c r="G54" s="102"/>
      <c r="H54" s="15">
        <f>SUM(H55:H56)</f>
        <v>6792130</v>
      </c>
      <c r="I54" s="15">
        <f t="shared" ref="I54:J54" si="3">SUM(I55:I56)</f>
        <v>0</v>
      </c>
      <c r="J54" s="93">
        <f t="shared" si="3"/>
        <v>0</v>
      </c>
      <c r="K54" s="236">
        <f>SUM(K56)</f>
        <v>0</v>
      </c>
      <c r="L54" s="248"/>
      <c r="M54" s="153"/>
      <c r="N54" s="152"/>
    </row>
    <row r="55" spans="1:14" s="22" customFormat="1" ht="36" customHeight="1" outlineLevel="5">
      <c r="A55" s="308" t="s">
        <v>225</v>
      </c>
      <c r="B55" s="221" t="s">
        <v>28</v>
      </c>
      <c r="C55" s="221" t="s">
        <v>216</v>
      </c>
      <c r="D55" s="221" t="s">
        <v>217</v>
      </c>
      <c r="E55" s="222">
        <v>812</v>
      </c>
      <c r="F55" s="221" t="s">
        <v>219</v>
      </c>
      <c r="G55" s="221" t="s">
        <v>36</v>
      </c>
      <c r="H55" s="106">
        <v>6724200</v>
      </c>
      <c r="I55" s="104">
        <v>0</v>
      </c>
      <c r="J55" s="105">
        <v>0</v>
      </c>
      <c r="K55" s="239">
        <f>I55-J55</f>
        <v>0</v>
      </c>
      <c r="L55" s="247"/>
      <c r="M55" s="152"/>
      <c r="N55" s="152"/>
    </row>
    <row r="56" spans="1:14" s="22" customFormat="1" ht="36" outlineLevel="5">
      <c r="A56" s="309"/>
      <c r="B56" s="221" t="s">
        <v>28</v>
      </c>
      <c r="C56" s="221" t="s">
        <v>216</v>
      </c>
      <c r="D56" s="221" t="s">
        <v>217</v>
      </c>
      <c r="E56" s="222">
        <v>812</v>
      </c>
      <c r="F56" s="221" t="s">
        <v>219</v>
      </c>
      <c r="G56" s="221" t="s">
        <v>35</v>
      </c>
      <c r="H56" s="106">
        <v>67930</v>
      </c>
      <c r="I56" s="104">
        <v>0</v>
      </c>
      <c r="J56" s="105">
        <v>0</v>
      </c>
      <c r="K56" s="239">
        <f>I56-J56</f>
        <v>0</v>
      </c>
      <c r="L56" s="247"/>
      <c r="M56" s="152"/>
      <c r="N56" s="152"/>
    </row>
    <row r="57" spans="1:14" s="21" customFormat="1" ht="36" outlineLevel="5">
      <c r="A57" s="139" t="s">
        <v>180</v>
      </c>
      <c r="B57" s="100">
        <v>148</v>
      </c>
      <c r="C57" s="100" t="s">
        <v>216</v>
      </c>
      <c r="D57" s="100">
        <v>2330281320</v>
      </c>
      <c r="E57" s="101" t="s">
        <v>29</v>
      </c>
      <c r="F57" s="102"/>
      <c r="G57" s="102"/>
      <c r="H57" s="15">
        <f>SUM(H58:H58)</f>
        <v>750000</v>
      </c>
      <c r="I57" s="15">
        <f>SUM(I58:I58)</f>
        <v>0</v>
      </c>
      <c r="J57" s="93">
        <f>SUM(J58:J58)</f>
        <v>0</v>
      </c>
      <c r="K57" s="236">
        <f>SUM(K58)</f>
        <v>0</v>
      </c>
      <c r="L57" s="247"/>
      <c r="M57" s="152"/>
      <c r="N57" s="152"/>
    </row>
    <row r="58" spans="1:14" s="17" customFormat="1" outlineLevel="5">
      <c r="A58" s="223" t="s">
        <v>30</v>
      </c>
      <c r="B58" s="221" t="s">
        <v>28</v>
      </c>
      <c r="C58" s="221" t="s">
        <v>216</v>
      </c>
      <c r="D58" s="221">
        <v>2330281320</v>
      </c>
      <c r="E58" s="222">
        <v>244</v>
      </c>
      <c r="F58" s="224"/>
      <c r="G58" s="221"/>
      <c r="H58" s="104">
        <v>750000</v>
      </c>
      <c r="I58" s="104">
        <v>0</v>
      </c>
      <c r="J58" s="105">
        <v>0</v>
      </c>
      <c r="K58" s="238">
        <f>I58-J58</f>
        <v>0</v>
      </c>
      <c r="L58" s="247"/>
      <c r="M58" s="152"/>
      <c r="N58" s="152"/>
    </row>
    <row r="59" spans="1:14" s="19" customFormat="1" ht="48" outlineLevel="3">
      <c r="A59" s="139" t="s">
        <v>228</v>
      </c>
      <c r="B59" s="100" t="s">
        <v>28</v>
      </c>
      <c r="C59" s="100" t="s">
        <v>220</v>
      </c>
      <c r="D59" s="100">
        <v>6510500000</v>
      </c>
      <c r="E59" s="101" t="s">
        <v>29</v>
      </c>
      <c r="F59" s="102"/>
      <c r="G59" s="102"/>
      <c r="H59" s="15">
        <f>SUM(H60)</f>
        <v>5000000</v>
      </c>
      <c r="I59" s="15">
        <f t="shared" ref="I59:J59" si="4">SUM(I60)</f>
        <v>0</v>
      </c>
      <c r="J59" s="93">
        <f t="shared" si="4"/>
        <v>0</v>
      </c>
      <c r="K59" s="236">
        <f>SUM(K60)</f>
        <v>0</v>
      </c>
      <c r="L59" s="247"/>
      <c r="M59" s="152"/>
      <c r="N59" s="152"/>
    </row>
    <row r="60" spans="1:14" s="21" customFormat="1" ht="24" outlineLevel="5">
      <c r="A60" s="223" t="s">
        <v>227</v>
      </c>
      <c r="B60" s="221" t="s">
        <v>28</v>
      </c>
      <c r="C60" s="221" t="s">
        <v>220</v>
      </c>
      <c r="D60" s="221">
        <v>6510500000</v>
      </c>
      <c r="E60" s="222">
        <v>633</v>
      </c>
      <c r="F60" s="224"/>
      <c r="G60" s="224"/>
      <c r="H60" s="104">
        <v>5000000</v>
      </c>
      <c r="I60" s="104">
        <v>0</v>
      </c>
      <c r="J60" s="105">
        <v>0</v>
      </c>
      <c r="K60" s="235">
        <f>I60-J60</f>
        <v>0</v>
      </c>
      <c r="L60" s="247"/>
      <c r="M60" s="152"/>
      <c r="N60" s="152"/>
    </row>
    <row r="61" spans="1:14" s="19" customFormat="1" ht="60" outlineLevel="3">
      <c r="A61" s="139" t="s">
        <v>66</v>
      </c>
      <c r="B61" s="100" t="s">
        <v>28</v>
      </c>
      <c r="C61" s="100" t="s">
        <v>67</v>
      </c>
      <c r="D61" s="100" t="s">
        <v>68</v>
      </c>
      <c r="E61" s="101" t="s">
        <v>29</v>
      </c>
      <c r="F61" s="102"/>
      <c r="G61" s="102"/>
      <c r="H61" s="15">
        <f>SUM(H62:H63)</f>
        <v>232065200</v>
      </c>
      <c r="I61" s="15">
        <f>SUM(I62:I65)</f>
        <v>15510000</v>
      </c>
      <c r="J61" s="93">
        <f>SUM(J62:J65)</f>
        <v>14997361</v>
      </c>
      <c r="K61" s="236">
        <f>SUM(K62:K63)</f>
        <v>512639</v>
      </c>
      <c r="L61" s="247"/>
      <c r="M61" s="152"/>
      <c r="N61" s="152"/>
    </row>
    <row r="62" spans="1:14" s="21" customFormat="1" outlineLevel="5">
      <c r="A62" s="138" t="s">
        <v>30</v>
      </c>
      <c r="B62" s="117" t="s">
        <v>28</v>
      </c>
      <c r="C62" s="117" t="s">
        <v>67</v>
      </c>
      <c r="D62" s="117" t="s">
        <v>68</v>
      </c>
      <c r="E62" s="118" t="s">
        <v>31</v>
      </c>
      <c r="F62" s="116"/>
      <c r="G62" s="116"/>
      <c r="H62" s="104">
        <v>1550000</v>
      </c>
      <c r="I62" s="104">
        <v>110000</v>
      </c>
      <c r="J62" s="105">
        <v>0</v>
      </c>
      <c r="K62" s="235">
        <f>I62-J62</f>
        <v>110000</v>
      </c>
      <c r="L62" s="247"/>
      <c r="M62" s="152"/>
      <c r="N62" s="152"/>
    </row>
    <row r="63" spans="1:14" s="21" customFormat="1" ht="36" outlineLevel="5">
      <c r="A63" s="140" t="s">
        <v>37</v>
      </c>
      <c r="B63" s="117" t="s">
        <v>28</v>
      </c>
      <c r="C63" s="117" t="s">
        <v>67</v>
      </c>
      <c r="D63" s="117" t="s">
        <v>68</v>
      </c>
      <c r="E63" s="118" t="s">
        <v>69</v>
      </c>
      <c r="F63" s="116"/>
      <c r="G63" s="116"/>
      <c r="H63" s="104">
        <v>230515200</v>
      </c>
      <c r="I63" s="104">
        <v>15400000</v>
      </c>
      <c r="J63" s="105">
        <v>14997361</v>
      </c>
      <c r="K63" s="235">
        <f>I63-J63</f>
        <v>402639</v>
      </c>
      <c r="L63" s="247"/>
      <c r="M63" s="152"/>
      <c r="N63" s="152"/>
    </row>
    <row r="64" spans="1:14" s="19" customFormat="1" ht="48" outlineLevel="3">
      <c r="A64" s="139" t="s">
        <v>70</v>
      </c>
      <c r="B64" s="100" t="s">
        <v>28</v>
      </c>
      <c r="C64" s="100" t="s">
        <v>67</v>
      </c>
      <c r="D64" s="100" t="s">
        <v>71</v>
      </c>
      <c r="E64" s="101" t="s">
        <v>29</v>
      </c>
      <c r="F64" s="102"/>
      <c r="G64" s="102"/>
      <c r="H64" s="115">
        <f>SUM(H65:H65)</f>
        <v>29631700</v>
      </c>
      <c r="I64" s="115">
        <f>SUM(I65:I65)</f>
        <v>0</v>
      </c>
      <c r="J64" s="161">
        <f>SUM(J65:J65)</f>
        <v>0</v>
      </c>
      <c r="K64" s="236">
        <f>SUM(K65:K65)</f>
        <v>0</v>
      </c>
      <c r="L64" s="247"/>
      <c r="M64" s="152"/>
      <c r="N64" s="152"/>
    </row>
    <row r="65" spans="1:14" s="21" customFormat="1" ht="36" outlineLevel="5">
      <c r="A65" s="138" t="s">
        <v>72</v>
      </c>
      <c r="B65" s="117" t="s">
        <v>28</v>
      </c>
      <c r="C65" s="117" t="s">
        <v>67</v>
      </c>
      <c r="D65" s="117" t="s">
        <v>71</v>
      </c>
      <c r="E65" s="118">
        <v>540</v>
      </c>
      <c r="F65" s="117" t="s">
        <v>229</v>
      </c>
      <c r="G65" s="117" t="s">
        <v>36</v>
      </c>
      <c r="H65" s="104">
        <v>29631700</v>
      </c>
      <c r="I65" s="104">
        <v>0</v>
      </c>
      <c r="J65" s="105">
        <v>0</v>
      </c>
      <c r="K65" s="235">
        <f>I65-J65</f>
        <v>0</v>
      </c>
      <c r="L65" s="247"/>
      <c r="M65" s="152"/>
      <c r="N65" s="152"/>
    </row>
    <row r="66" spans="1:14" s="19" customFormat="1" ht="24" outlineLevel="3">
      <c r="A66" s="139" t="s">
        <v>51</v>
      </c>
      <c r="B66" s="100" t="s">
        <v>28</v>
      </c>
      <c r="C66" s="100" t="s">
        <v>73</v>
      </c>
      <c r="D66" s="100" t="s">
        <v>74</v>
      </c>
      <c r="E66" s="101" t="s">
        <v>29</v>
      </c>
      <c r="F66" s="102"/>
      <c r="G66" s="102"/>
      <c r="H66" s="15">
        <f>SUM(H67:H76)</f>
        <v>3684177262</v>
      </c>
      <c r="I66" s="15">
        <f>SUM(I67:I76)</f>
        <v>276908583</v>
      </c>
      <c r="J66" s="93">
        <f>SUM(J67:J76)</f>
        <v>268299188.31999999</v>
      </c>
      <c r="K66" s="236">
        <f>SUM(K67:K76)</f>
        <v>8609394.6799999997</v>
      </c>
      <c r="L66" s="248"/>
      <c r="M66" s="153"/>
      <c r="N66" s="152"/>
    </row>
    <row r="67" spans="1:14" s="21" customFormat="1" outlineLevel="5">
      <c r="A67" s="138" t="s">
        <v>53</v>
      </c>
      <c r="B67" s="117" t="s">
        <v>28</v>
      </c>
      <c r="C67" s="117" t="s">
        <v>73</v>
      </c>
      <c r="D67" s="117" t="s">
        <v>74</v>
      </c>
      <c r="E67" s="118" t="s">
        <v>54</v>
      </c>
      <c r="F67" s="116"/>
      <c r="G67" s="116"/>
      <c r="H67" s="104">
        <v>139695082</v>
      </c>
      <c r="I67" s="104">
        <v>11483000</v>
      </c>
      <c r="J67" s="105">
        <v>5973872.7000000002</v>
      </c>
      <c r="K67" s="235">
        <f t="shared" ref="K67:K91" si="5">I67-J67</f>
        <v>5509127.2999999998</v>
      </c>
      <c r="L67" s="247"/>
      <c r="M67" s="152"/>
      <c r="N67" s="152"/>
    </row>
    <row r="68" spans="1:14" s="21" customFormat="1" ht="48" outlineLevel="5">
      <c r="A68" s="138" t="s">
        <v>55</v>
      </c>
      <c r="B68" s="117" t="s">
        <v>28</v>
      </c>
      <c r="C68" s="117" t="s">
        <v>73</v>
      </c>
      <c r="D68" s="117" t="s">
        <v>74</v>
      </c>
      <c r="E68" s="118" t="s">
        <v>56</v>
      </c>
      <c r="F68" s="116"/>
      <c r="G68" s="116"/>
      <c r="H68" s="104">
        <v>42187903</v>
      </c>
      <c r="I68" s="104">
        <v>3467870</v>
      </c>
      <c r="J68" s="105">
        <v>913908.62</v>
      </c>
      <c r="K68" s="235">
        <f t="shared" si="5"/>
        <v>2553961.38</v>
      </c>
      <c r="L68" s="247"/>
      <c r="M68" s="152"/>
      <c r="N68" s="152"/>
    </row>
    <row r="69" spans="1:14" s="21" customFormat="1" ht="24" outlineLevel="5">
      <c r="A69" s="138" t="s">
        <v>57</v>
      </c>
      <c r="B69" s="117" t="s">
        <v>28</v>
      </c>
      <c r="C69" s="117" t="s">
        <v>73</v>
      </c>
      <c r="D69" s="117" t="s">
        <v>74</v>
      </c>
      <c r="E69" s="118" t="s">
        <v>58</v>
      </c>
      <c r="F69" s="116"/>
      <c r="G69" s="116"/>
      <c r="H69" s="104">
        <v>2773000</v>
      </c>
      <c r="I69" s="104">
        <v>231083</v>
      </c>
      <c r="J69" s="105">
        <v>24452</v>
      </c>
      <c r="K69" s="235">
        <f t="shared" si="5"/>
        <v>206631</v>
      </c>
      <c r="L69" s="247"/>
      <c r="M69" s="152"/>
      <c r="N69" s="152"/>
    </row>
    <row r="70" spans="1:14" s="21" customFormat="1" outlineLevel="5">
      <c r="A70" s="138" t="s">
        <v>30</v>
      </c>
      <c r="B70" s="117" t="s">
        <v>28</v>
      </c>
      <c r="C70" s="117" t="s">
        <v>73</v>
      </c>
      <c r="D70" s="117" t="s">
        <v>74</v>
      </c>
      <c r="E70" s="118" t="s">
        <v>31</v>
      </c>
      <c r="F70" s="116"/>
      <c r="G70" s="116"/>
      <c r="H70" s="104">
        <v>36299902</v>
      </c>
      <c r="I70" s="104">
        <v>0</v>
      </c>
      <c r="J70" s="105">
        <v>0</v>
      </c>
      <c r="K70" s="234">
        <f t="shared" si="5"/>
        <v>0</v>
      </c>
      <c r="L70" s="247"/>
      <c r="M70" s="152"/>
      <c r="N70" s="152"/>
    </row>
    <row r="71" spans="1:14" s="21" customFormat="1" outlineLevel="5">
      <c r="A71" s="138" t="s">
        <v>182</v>
      </c>
      <c r="B71" s="117" t="s">
        <v>28</v>
      </c>
      <c r="C71" s="117" t="s">
        <v>73</v>
      </c>
      <c r="D71" s="117" t="s">
        <v>74</v>
      </c>
      <c r="E71" s="118">
        <v>247</v>
      </c>
      <c r="F71" s="116"/>
      <c r="G71" s="116"/>
      <c r="H71" s="104">
        <v>4254000</v>
      </c>
      <c r="I71" s="104">
        <v>354500</v>
      </c>
      <c r="J71" s="105">
        <v>14825</v>
      </c>
      <c r="K71" s="235">
        <f t="shared" si="5"/>
        <v>339675</v>
      </c>
      <c r="L71" s="247"/>
      <c r="M71" s="152"/>
      <c r="N71" s="152"/>
    </row>
    <row r="72" spans="1:14" s="21" customFormat="1" ht="48" outlineLevel="5">
      <c r="A72" s="138" t="s">
        <v>59</v>
      </c>
      <c r="B72" s="117" t="s">
        <v>28</v>
      </c>
      <c r="C72" s="117" t="s">
        <v>73</v>
      </c>
      <c r="D72" s="117" t="s">
        <v>74</v>
      </c>
      <c r="E72" s="118" t="s">
        <v>60</v>
      </c>
      <c r="F72" s="116"/>
      <c r="G72" s="116"/>
      <c r="H72" s="104">
        <v>3352637408</v>
      </c>
      <c r="I72" s="104">
        <v>261372130</v>
      </c>
      <c r="J72" s="105">
        <v>261372130</v>
      </c>
      <c r="K72" s="235">
        <f>I72-J72</f>
        <v>0</v>
      </c>
      <c r="L72" s="247"/>
      <c r="M72" s="152"/>
      <c r="N72" s="152"/>
    </row>
    <row r="73" spans="1:14" s="21" customFormat="1" ht="15" customHeight="1" outlineLevel="5">
      <c r="A73" s="138" t="s">
        <v>209</v>
      </c>
      <c r="B73" s="117" t="s">
        <v>28</v>
      </c>
      <c r="C73" s="117" t="s">
        <v>73</v>
      </c>
      <c r="D73" s="117" t="s">
        <v>74</v>
      </c>
      <c r="E73" s="118" t="s">
        <v>48</v>
      </c>
      <c r="F73" s="116"/>
      <c r="G73" s="116"/>
      <c r="H73" s="104">
        <v>105409080</v>
      </c>
      <c r="I73" s="104">
        <v>0</v>
      </c>
      <c r="J73" s="105">
        <v>0</v>
      </c>
      <c r="K73" s="235">
        <f t="shared" si="5"/>
        <v>0</v>
      </c>
      <c r="L73" s="247"/>
      <c r="M73" s="152"/>
      <c r="N73" s="152"/>
    </row>
    <row r="74" spans="1:14" s="21" customFormat="1" ht="24" outlineLevel="5">
      <c r="A74" s="138" t="s">
        <v>61</v>
      </c>
      <c r="B74" s="117" t="s">
        <v>28</v>
      </c>
      <c r="C74" s="117" t="s">
        <v>73</v>
      </c>
      <c r="D74" s="117" t="s">
        <v>74</v>
      </c>
      <c r="E74" s="118" t="s">
        <v>62</v>
      </c>
      <c r="F74" s="116"/>
      <c r="G74" s="116"/>
      <c r="H74" s="104">
        <v>877364</v>
      </c>
      <c r="I74" s="104">
        <v>0</v>
      </c>
      <c r="J74" s="105">
        <v>0</v>
      </c>
      <c r="K74" s="235">
        <f t="shared" si="5"/>
        <v>0</v>
      </c>
      <c r="L74" s="247"/>
      <c r="M74" s="152"/>
      <c r="N74" s="152"/>
    </row>
    <row r="75" spans="1:14" s="21" customFormat="1" outlineLevel="5">
      <c r="A75" s="138" t="s">
        <v>63</v>
      </c>
      <c r="B75" s="117" t="s">
        <v>28</v>
      </c>
      <c r="C75" s="117" t="s">
        <v>73</v>
      </c>
      <c r="D75" s="117" t="s">
        <v>74</v>
      </c>
      <c r="E75" s="118" t="s">
        <v>64</v>
      </c>
      <c r="F75" s="116"/>
      <c r="G75" s="116"/>
      <c r="H75" s="104">
        <v>33523</v>
      </c>
      <c r="I75" s="104">
        <v>0</v>
      </c>
      <c r="J75" s="105">
        <v>0</v>
      </c>
      <c r="K75" s="235">
        <f t="shared" si="5"/>
        <v>0</v>
      </c>
      <c r="L75" s="247"/>
      <c r="M75" s="152"/>
      <c r="N75" s="152"/>
    </row>
    <row r="76" spans="1:14" s="21" customFormat="1" outlineLevel="5">
      <c r="A76" s="138" t="s">
        <v>65</v>
      </c>
      <c r="B76" s="117" t="s">
        <v>28</v>
      </c>
      <c r="C76" s="117" t="s">
        <v>73</v>
      </c>
      <c r="D76" s="117" t="s">
        <v>74</v>
      </c>
      <c r="E76" s="118">
        <v>853</v>
      </c>
      <c r="F76" s="116"/>
      <c r="G76" s="116"/>
      <c r="H76" s="104">
        <v>10000</v>
      </c>
      <c r="I76" s="104">
        <v>0</v>
      </c>
      <c r="J76" s="105">
        <v>0</v>
      </c>
      <c r="K76" s="235">
        <f t="shared" si="5"/>
        <v>0</v>
      </c>
      <c r="L76" s="247"/>
      <c r="M76" s="152"/>
      <c r="N76" s="152"/>
    </row>
    <row r="77" spans="1:14" s="22" customFormat="1" ht="84" outlineLevel="5">
      <c r="A77" s="139" t="s">
        <v>181</v>
      </c>
      <c r="B77" s="100" t="s">
        <v>28</v>
      </c>
      <c r="C77" s="100" t="s">
        <v>73</v>
      </c>
      <c r="D77" s="100">
        <v>2220681950</v>
      </c>
      <c r="E77" s="101" t="s">
        <v>29</v>
      </c>
      <c r="F77" s="120"/>
      <c r="G77" s="120"/>
      <c r="H77" s="23">
        <f>SUM(H78:H78)</f>
        <v>2965000</v>
      </c>
      <c r="I77" s="23">
        <f>SUM(I78:I78)</f>
        <v>0</v>
      </c>
      <c r="J77" s="94">
        <f>SUM(J78:J78)</f>
        <v>0</v>
      </c>
      <c r="K77" s="159">
        <f>SUM(K78:K78)</f>
        <v>0</v>
      </c>
      <c r="L77" s="247"/>
      <c r="M77" s="152"/>
      <c r="N77" s="152"/>
    </row>
    <row r="78" spans="1:14" s="21" customFormat="1" outlineLevel="5">
      <c r="A78" s="138" t="s">
        <v>53</v>
      </c>
      <c r="B78" s="117" t="s">
        <v>28</v>
      </c>
      <c r="C78" s="117" t="s">
        <v>73</v>
      </c>
      <c r="D78" s="117">
        <v>2220681950</v>
      </c>
      <c r="E78" s="118">
        <v>631</v>
      </c>
      <c r="F78" s="116"/>
      <c r="G78" s="116"/>
      <c r="H78" s="104">
        <v>2965000</v>
      </c>
      <c r="I78" s="104">
        <v>0</v>
      </c>
      <c r="J78" s="105">
        <v>0</v>
      </c>
      <c r="K78" s="235">
        <f t="shared" si="5"/>
        <v>0</v>
      </c>
      <c r="L78" s="247"/>
      <c r="M78" s="152"/>
      <c r="N78" s="152"/>
    </row>
    <row r="79" spans="1:14" s="24" customFormat="1" ht="108" outlineLevel="5">
      <c r="A79" s="139" t="s">
        <v>201</v>
      </c>
      <c r="B79" s="102">
        <v>148</v>
      </c>
      <c r="C79" s="102">
        <v>1003</v>
      </c>
      <c r="D79" s="102" t="s">
        <v>206</v>
      </c>
      <c r="E79" s="114">
        <v>322</v>
      </c>
      <c r="F79" s="102" t="s">
        <v>236</v>
      </c>
      <c r="G79" s="102" t="s">
        <v>36</v>
      </c>
      <c r="H79" s="115">
        <v>14906400</v>
      </c>
      <c r="I79" s="115">
        <f t="shared" ref="I79:J79" si="6">I80+I81</f>
        <v>0</v>
      </c>
      <c r="J79" s="161">
        <f t="shared" si="6"/>
        <v>0</v>
      </c>
      <c r="K79" s="240">
        <f>I79-J79</f>
        <v>0</v>
      </c>
      <c r="L79" s="247"/>
      <c r="M79" s="152"/>
      <c r="N79" s="152"/>
    </row>
    <row r="80" spans="1:14" s="24" customFormat="1" ht="72" outlineLevel="5">
      <c r="A80" s="139" t="s">
        <v>205</v>
      </c>
      <c r="B80" s="102">
        <v>148</v>
      </c>
      <c r="C80" s="102">
        <v>1003</v>
      </c>
      <c r="D80" s="102">
        <v>9990099300</v>
      </c>
      <c r="E80" s="101" t="s">
        <v>29</v>
      </c>
      <c r="F80" s="102"/>
      <c r="G80" s="102"/>
      <c r="H80" s="115">
        <f>H81+H82</f>
        <v>13567500</v>
      </c>
      <c r="I80" s="115">
        <f>I81+I82</f>
        <v>0</v>
      </c>
      <c r="J80" s="161">
        <f>J81+J82</f>
        <v>0</v>
      </c>
      <c r="K80" s="240">
        <f>SUM(K81:K82)</f>
        <v>0</v>
      </c>
      <c r="L80" s="249"/>
      <c r="M80" s="154"/>
      <c r="N80" s="152"/>
    </row>
    <row r="81" spans="1:14" s="92" customFormat="1" outlineLevel="5">
      <c r="A81" s="142" t="s">
        <v>30</v>
      </c>
      <c r="B81" s="33">
        <v>148</v>
      </c>
      <c r="C81" s="33">
        <v>1003</v>
      </c>
      <c r="D81" s="35">
        <v>9990099300</v>
      </c>
      <c r="E81" s="34">
        <v>244</v>
      </c>
      <c r="F81" s="121"/>
      <c r="G81" s="33"/>
      <c r="H81" s="104">
        <v>67500</v>
      </c>
      <c r="I81" s="104">
        <v>0</v>
      </c>
      <c r="J81" s="105">
        <v>0</v>
      </c>
      <c r="K81" s="241">
        <f>I81-J81</f>
        <v>0</v>
      </c>
      <c r="L81" s="247"/>
      <c r="M81" s="152"/>
      <c r="N81" s="152"/>
    </row>
    <row r="82" spans="1:14" s="18" customFormat="1" ht="36" outlineLevel="5">
      <c r="A82" s="142" t="s">
        <v>124</v>
      </c>
      <c r="B82" s="33">
        <v>148</v>
      </c>
      <c r="C82" s="33">
        <v>1003</v>
      </c>
      <c r="D82" s="35">
        <v>9990099300</v>
      </c>
      <c r="E82" s="34">
        <v>313</v>
      </c>
      <c r="F82" s="122"/>
      <c r="G82" s="33"/>
      <c r="H82" s="104">
        <v>13500000</v>
      </c>
      <c r="I82" s="104">
        <v>0</v>
      </c>
      <c r="J82" s="105">
        <v>0</v>
      </c>
      <c r="K82" s="234">
        <f>I82-J82</f>
        <v>0</v>
      </c>
      <c r="L82" s="247"/>
      <c r="M82" s="152"/>
      <c r="N82" s="152"/>
    </row>
    <row r="83" spans="1:14" s="19" customFormat="1" ht="36" outlineLevel="3">
      <c r="A83" s="139" t="s">
        <v>75</v>
      </c>
      <c r="B83" s="100" t="s">
        <v>28</v>
      </c>
      <c r="C83" s="100" t="s">
        <v>76</v>
      </c>
      <c r="D83" s="100" t="s">
        <v>77</v>
      </c>
      <c r="E83" s="101" t="s">
        <v>29</v>
      </c>
      <c r="F83" s="102"/>
      <c r="G83" s="102"/>
      <c r="H83" s="15">
        <f>SUM(H84:H84)</f>
        <v>130140800</v>
      </c>
      <c r="I83" s="15">
        <f>SUM(I84:I84)</f>
        <v>0</v>
      </c>
      <c r="J83" s="93">
        <f>SUM(J84:J84)</f>
        <v>0</v>
      </c>
      <c r="K83" s="236">
        <f>SUM(K84:K84)</f>
        <v>0</v>
      </c>
      <c r="L83" s="247"/>
      <c r="M83" s="152"/>
      <c r="N83" s="152"/>
    </row>
    <row r="84" spans="1:14" s="21" customFormat="1" ht="36" outlineLevel="5">
      <c r="A84" s="138" t="s">
        <v>78</v>
      </c>
      <c r="B84" s="117" t="s">
        <v>28</v>
      </c>
      <c r="C84" s="117" t="s">
        <v>76</v>
      </c>
      <c r="D84" s="117" t="s">
        <v>77</v>
      </c>
      <c r="E84" s="118" t="s">
        <v>79</v>
      </c>
      <c r="F84" s="117" t="s">
        <v>235</v>
      </c>
      <c r="G84" s="117" t="s">
        <v>36</v>
      </c>
      <c r="H84" s="104">
        <v>130140800</v>
      </c>
      <c r="I84" s="20">
        <v>0</v>
      </c>
      <c r="J84" s="108">
        <v>0</v>
      </c>
      <c r="K84" s="235">
        <f>I84-J84</f>
        <v>0</v>
      </c>
      <c r="L84" s="247"/>
      <c r="M84" s="152"/>
      <c r="N84" s="152"/>
    </row>
    <row r="85" spans="1:14" s="19" customFormat="1" ht="48" outlineLevel="3">
      <c r="A85" s="139" t="s">
        <v>80</v>
      </c>
      <c r="B85" s="100" t="s">
        <v>28</v>
      </c>
      <c r="C85" s="100" t="s">
        <v>76</v>
      </c>
      <c r="D85" s="100" t="s">
        <v>81</v>
      </c>
      <c r="E85" s="101" t="s">
        <v>29</v>
      </c>
      <c r="F85" s="102"/>
      <c r="G85" s="102"/>
      <c r="H85" s="15">
        <f>SUM(H86:H86)</f>
        <v>178558200</v>
      </c>
      <c r="I85" s="15">
        <f>SUM(I86:I86)</f>
        <v>0</v>
      </c>
      <c r="J85" s="93">
        <f>SUM(J86:J86)</f>
        <v>0</v>
      </c>
      <c r="K85" s="236">
        <f>SUM(K86:K86)</f>
        <v>0</v>
      </c>
      <c r="L85" s="247"/>
      <c r="M85" s="152"/>
      <c r="N85" s="152"/>
    </row>
    <row r="86" spans="1:14" s="21" customFormat="1" ht="36" outlineLevel="5">
      <c r="A86" s="141" t="s">
        <v>78</v>
      </c>
      <c r="B86" s="117" t="s">
        <v>28</v>
      </c>
      <c r="C86" s="117" t="s">
        <v>76</v>
      </c>
      <c r="D86" s="117" t="s">
        <v>81</v>
      </c>
      <c r="E86" s="118" t="s">
        <v>79</v>
      </c>
      <c r="F86" s="117" t="s">
        <v>234</v>
      </c>
      <c r="G86" s="117" t="s">
        <v>36</v>
      </c>
      <c r="H86" s="104">
        <v>178558200</v>
      </c>
      <c r="I86" s="104">
        <v>0</v>
      </c>
      <c r="J86" s="105">
        <v>0</v>
      </c>
      <c r="K86" s="235">
        <f>I86-J86</f>
        <v>0</v>
      </c>
      <c r="L86" s="247"/>
      <c r="M86" s="152"/>
      <c r="N86" s="152"/>
    </row>
    <row r="87" spans="1:14" s="19" customFormat="1" outlineLevel="3">
      <c r="A87" s="144" t="s">
        <v>82</v>
      </c>
      <c r="B87" s="100" t="s">
        <v>28</v>
      </c>
      <c r="C87" s="100" t="s">
        <v>76</v>
      </c>
      <c r="D87" s="100" t="s">
        <v>83</v>
      </c>
      <c r="E87" s="101" t="s">
        <v>29</v>
      </c>
      <c r="F87" s="102"/>
      <c r="G87" s="102"/>
      <c r="H87" s="15">
        <f>SUM(H88)</f>
        <v>240140800</v>
      </c>
      <c r="I87" s="15">
        <f>SUM(I88)</f>
        <v>0</v>
      </c>
      <c r="J87" s="93">
        <f>SUM(J88)</f>
        <v>0</v>
      </c>
      <c r="K87" s="236">
        <f>SUM(K88)</f>
        <v>0</v>
      </c>
      <c r="L87" s="247"/>
      <c r="M87" s="152"/>
      <c r="N87" s="152"/>
    </row>
    <row r="88" spans="1:14" s="21" customFormat="1" outlineLevel="5">
      <c r="A88" s="138" t="s">
        <v>78</v>
      </c>
      <c r="B88" s="117" t="s">
        <v>28</v>
      </c>
      <c r="C88" s="117" t="s">
        <v>76</v>
      </c>
      <c r="D88" s="117" t="s">
        <v>83</v>
      </c>
      <c r="E88" s="118" t="s">
        <v>79</v>
      </c>
      <c r="F88" s="116"/>
      <c r="G88" s="116"/>
      <c r="H88" s="104">
        <v>240140800</v>
      </c>
      <c r="I88" s="104">
        <v>0</v>
      </c>
      <c r="J88" s="105">
        <v>0</v>
      </c>
      <c r="K88" s="235">
        <f t="shared" si="5"/>
        <v>0</v>
      </c>
      <c r="L88" s="247"/>
      <c r="M88" s="152"/>
      <c r="N88" s="152"/>
    </row>
    <row r="89" spans="1:14" s="19" customFormat="1" ht="36" outlineLevel="3">
      <c r="A89" s="139" t="s">
        <v>84</v>
      </c>
      <c r="B89" s="100" t="s">
        <v>28</v>
      </c>
      <c r="C89" s="100" t="s">
        <v>76</v>
      </c>
      <c r="D89" s="100">
        <v>2210252520</v>
      </c>
      <c r="E89" s="101" t="s">
        <v>29</v>
      </c>
      <c r="F89" s="102"/>
      <c r="G89" s="102"/>
      <c r="H89" s="15">
        <f>SUM(H90:H91)</f>
        <v>9500</v>
      </c>
      <c r="I89" s="15">
        <f>SUM(I90:I91)</f>
        <v>9500</v>
      </c>
      <c r="J89" s="93">
        <f>SUM(J90:J91)</f>
        <v>0</v>
      </c>
      <c r="K89" s="236">
        <f>SUM(K90:K91)</f>
        <v>9500</v>
      </c>
      <c r="L89" s="247"/>
      <c r="M89" s="152"/>
      <c r="N89" s="152"/>
    </row>
    <row r="90" spans="1:14" s="21" customFormat="1" outlineLevel="5">
      <c r="A90" s="138" t="s">
        <v>30</v>
      </c>
      <c r="B90" s="117" t="s">
        <v>28</v>
      </c>
      <c r="C90" s="117" t="s">
        <v>76</v>
      </c>
      <c r="D90" s="117">
        <v>2210252520</v>
      </c>
      <c r="E90" s="118" t="s">
        <v>31</v>
      </c>
      <c r="F90" s="116"/>
      <c r="G90" s="116"/>
      <c r="H90" s="104">
        <v>66</v>
      </c>
      <c r="I90" s="104">
        <v>66</v>
      </c>
      <c r="J90" s="105">
        <v>0</v>
      </c>
      <c r="K90" s="235">
        <f t="shared" si="5"/>
        <v>66</v>
      </c>
      <c r="L90" s="247"/>
      <c r="M90" s="152"/>
      <c r="N90" s="152"/>
    </row>
    <row r="91" spans="1:14" s="21" customFormat="1" ht="36" outlineLevel="5">
      <c r="A91" s="140" t="s">
        <v>37</v>
      </c>
      <c r="B91" s="117" t="s">
        <v>28</v>
      </c>
      <c r="C91" s="117" t="s">
        <v>76</v>
      </c>
      <c r="D91" s="117">
        <v>2210252520</v>
      </c>
      <c r="E91" s="118">
        <v>321</v>
      </c>
      <c r="F91" s="116"/>
      <c r="G91" s="116"/>
      <c r="H91" s="104">
        <v>9434</v>
      </c>
      <c r="I91" s="104">
        <v>9434</v>
      </c>
      <c r="J91" s="105">
        <v>0</v>
      </c>
      <c r="K91" s="235">
        <f t="shared" si="5"/>
        <v>9434</v>
      </c>
      <c r="L91" s="247"/>
      <c r="M91" s="152"/>
      <c r="N91" s="152"/>
    </row>
    <row r="92" spans="1:14" s="19" customFormat="1" ht="72" outlineLevel="3">
      <c r="A92" s="139" t="s">
        <v>85</v>
      </c>
      <c r="B92" s="100" t="s">
        <v>28</v>
      </c>
      <c r="C92" s="100" t="s">
        <v>76</v>
      </c>
      <c r="D92" s="100" t="s">
        <v>86</v>
      </c>
      <c r="E92" s="101" t="s">
        <v>29</v>
      </c>
      <c r="F92" s="102"/>
      <c r="G92" s="102"/>
      <c r="H92" s="15">
        <f>SUM(H93:H94)</f>
        <v>8177500</v>
      </c>
      <c r="I92" s="15">
        <f>SUM(I93:I94)</f>
        <v>487064.08</v>
      </c>
      <c r="J92" s="93">
        <f>SUM(J93:J94)</f>
        <v>482621.44</v>
      </c>
      <c r="K92" s="236">
        <f>SUM(K93:K94)</f>
        <v>4442.6399999999994</v>
      </c>
      <c r="L92" s="248"/>
      <c r="M92" s="153"/>
      <c r="N92" s="152"/>
    </row>
    <row r="93" spans="1:14" s="21" customFormat="1" outlineLevel="5">
      <c r="A93" s="138" t="s">
        <v>30</v>
      </c>
      <c r="B93" s="117" t="s">
        <v>28</v>
      </c>
      <c r="C93" s="117" t="s">
        <v>76</v>
      </c>
      <c r="D93" s="117" t="s">
        <v>86</v>
      </c>
      <c r="E93" s="118" t="s">
        <v>31</v>
      </c>
      <c r="F93" s="116"/>
      <c r="G93" s="116"/>
      <c r="H93" s="104">
        <v>87500</v>
      </c>
      <c r="I93" s="104">
        <v>7064.08</v>
      </c>
      <c r="J93" s="105">
        <v>2621.44</v>
      </c>
      <c r="K93" s="234">
        <f t="shared" ref="K93:K124" si="7">I93-J93</f>
        <v>4442.6399999999994</v>
      </c>
      <c r="L93" s="247"/>
      <c r="M93" s="152"/>
      <c r="N93" s="152"/>
    </row>
    <row r="94" spans="1:14" s="17" customFormat="1" ht="36" outlineLevel="5">
      <c r="A94" s="145" t="s">
        <v>37</v>
      </c>
      <c r="B94" s="33" t="s">
        <v>28</v>
      </c>
      <c r="C94" s="33" t="s">
        <v>76</v>
      </c>
      <c r="D94" s="33" t="s">
        <v>86</v>
      </c>
      <c r="E94" s="34" t="s">
        <v>69</v>
      </c>
      <c r="F94" s="35"/>
      <c r="G94" s="35"/>
      <c r="H94" s="104">
        <v>8090000</v>
      </c>
      <c r="I94" s="104">
        <v>480000</v>
      </c>
      <c r="J94" s="105">
        <v>480000</v>
      </c>
      <c r="K94" s="234">
        <f t="shared" si="7"/>
        <v>0</v>
      </c>
      <c r="L94" s="247"/>
      <c r="M94" s="152"/>
      <c r="N94" s="152"/>
    </row>
    <row r="95" spans="1:14" s="19" customFormat="1" ht="60" outlineLevel="3">
      <c r="A95" s="139" t="s">
        <v>87</v>
      </c>
      <c r="B95" s="100" t="s">
        <v>28</v>
      </c>
      <c r="C95" s="100" t="s">
        <v>76</v>
      </c>
      <c r="D95" s="100" t="s">
        <v>88</v>
      </c>
      <c r="E95" s="101" t="s">
        <v>29</v>
      </c>
      <c r="F95" s="102"/>
      <c r="G95" s="102"/>
      <c r="H95" s="15">
        <f>SUM(H96:H97)</f>
        <v>3771400</v>
      </c>
      <c r="I95" s="15">
        <f>SUM(I96:I97)</f>
        <v>302546.40000000002</v>
      </c>
      <c r="J95" s="93">
        <f>SUM(J96:J97)</f>
        <v>292115.59999999998</v>
      </c>
      <c r="K95" s="236">
        <f>SUM(K96:K97)</f>
        <v>10430.799999999999</v>
      </c>
      <c r="L95" s="248"/>
      <c r="M95" s="153"/>
      <c r="N95" s="152"/>
    </row>
    <row r="96" spans="1:14" s="21" customFormat="1" outlineLevel="5">
      <c r="A96" s="138" t="s">
        <v>30</v>
      </c>
      <c r="B96" s="117" t="s">
        <v>28</v>
      </c>
      <c r="C96" s="117" t="s">
        <v>76</v>
      </c>
      <c r="D96" s="117" t="s">
        <v>88</v>
      </c>
      <c r="E96" s="118" t="s">
        <v>31</v>
      </c>
      <c r="F96" s="116"/>
      <c r="G96" s="116"/>
      <c r="H96" s="104">
        <v>51400</v>
      </c>
      <c r="I96" s="104">
        <v>2546.4</v>
      </c>
      <c r="J96" s="105">
        <v>2115.6</v>
      </c>
      <c r="K96" s="234">
        <f>I96-J96</f>
        <v>430.80000000000018</v>
      </c>
      <c r="L96" s="247"/>
      <c r="M96" s="152"/>
      <c r="N96" s="152"/>
    </row>
    <row r="97" spans="1:14" s="17" customFormat="1" ht="36" outlineLevel="5">
      <c r="A97" s="145" t="s">
        <v>37</v>
      </c>
      <c r="B97" s="33" t="s">
        <v>28</v>
      </c>
      <c r="C97" s="33" t="s">
        <v>76</v>
      </c>
      <c r="D97" s="33" t="s">
        <v>88</v>
      </c>
      <c r="E97" s="34" t="s">
        <v>69</v>
      </c>
      <c r="F97" s="35"/>
      <c r="G97" s="35"/>
      <c r="H97" s="104">
        <v>3720000</v>
      </c>
      <c r="I97" s="104">
        <v>300000</v>
      </c>
      <c r="J97" s="105">
        <v>290000</v>
      </c>
      <c r="K97" s="234">
        <f>I97-J97</f>
        <v>10000</v>
      </c>
      <c r="L97" s="247"/>
      <c r="M97" s="152"/>
      <c r="N97" s="152"/>
    </row>
    <row r="98" spans="1:14" s="19" customFormat="1" ht="24" outlineLevel="3">
      <c r="A98" s="139" t="s">
        <v>89</v>
      </c>
      <c r="B98" s="100" t="s">
        <v>28</v>
      </c>
      <c r="C98" s="100" t="s">
        <v>76</v>
      </c>
      <c r="D98" s="100" t="s">
        <v>90</v>
      </c>
      <c r="E98" s="101" t="s">
        <v>29</v>
      </c>
      <c r="F98" s="102"/>
      <c r="G98" s="102"/>
      <c r="H98" s="15">
        <f>SUM(H99:H101)</f>
        <v>727407900</v>
      </c>
      <c r="I98" s="15">
        <f>SUM(I99:I101)</f>
        <v>8774344</v>
      </c>
      <c r="J98" s="93">
        <f>SUM(J99:J101)</f>
        <v>-8938.81</v>
      </c>
      <c r="K98" s="236">
        <f>SUM(K99:K101)</f>
        <v>8783282.8100000005</v>
      </c>
      <c r="L98" s="248"/>
      <c r="M98" s="153"/>
      <c r="N98" s="152"/>
    </row>
    <row r="99" spans="1:14" s="17" customFormat="1" ht="36" outlineLevel="5">
      <c r="A99" s="198" t="s">
        <v>37</v>
      </c>
      <c r="B99" s="199" t="s">
        <v>28</v>
      </c>
      <c r="C99" s="199" t="s">
        <v>76</v>
      </c>
      <c r="D99" s="199" t="s">
        <v>90</v>
      </c>
      <c r="E99" s="200">
        <v>321</v>
      </c>
      <c r="F99" s="199" t="s">
        <v>202</v>
      </c>
      <c r="G99" s="199" t="s">
        <v>36</v>
      </c>
      <c r="H99" s="201">
        <v>0</v>
      </c>
      <c r="I99" s="201">
        <v>0</v>
      </c>
      <c r="J99" s="281">
        <v>-495.43</v>
      </c>
      <c r="K99" s="238">
        <f>I99-J99</f>
        <v>495.43</v>
      </c>
      <c r="L99" s="247"/>
      <c r="M99" s="152"/>
      <c r="N99" s="152"/>
    </row>
    <row r="100" spans="1:14" s="21" customFormat="1" ht="36" outlineLevel="5">
      <c r="A100" s="158" t="s">
        <v>30</v>
      </c>
      <c r="B100" s="33" t="s">
        <v>28</v>
      </c>
      <c r="C100" s="33" t="s">
        <v>76</v>
      </c>
      <c r="D100" s="33" t="s">
        <v>90</v>
      </c>
      <c r="E100" s="34" t="s">
        <v>31</v>
      </c>
      <c r="F100" s="33" t="s">
        <v>233</v>
      </c>
      <c r="G100" s="33" t="s">
        <v>36</v>
      </c>
      <c r="H100" s="104">
        <v>7274079</v>
      </c>
      <c r="I100" s="104">
        <v>70545</v>
      </c>
      <c r="J100" s="105">
        <v>0</v>
      </c>
      <c r="K100" s="238">
        <f t="shared" ref="K100:K101" si="8">I100-J100</f>
        <v>70545</v>
      </c>
      <c r="L100" s="247"/>
      <c r="M100" s="152"/>
      <c r="N100" s="152"/>
    </row>
    <row r="101" spans="1:14" s="21" customFormat="1" ht="36" outlineLevel="5">
      <c r="A101" s="145" t="s">
        <v>37</v>
      </c>
      <c r="B101" s="33" t="s">
        <v>28</v>
      </c>
      <c r="C101" s="33" t="s">
        <v>76</v>
      </c>
      <c r="D101" s="33" t="s">
        <v>90</v>
      </c>
      <c r="E101" s="34" t="s">
        <v>38</v>
      </c>
      <c r="F101" s="33" t="s">
        <v>233</v>
      </c>
      <c r="G101" s="33" t="s">
        <v>36</v>
      </c>
      <c r="H101" s="104">
        <v>720133821</v>
      </c>
      <c r="I101" s="104">
        <v>8703799</v>
      </c>
      <c r="J101" s="105">
        <v>-8443.3799999999992</v>
      </c>
      <c r="K101" s="238">
        <f t="shared" si="8"/>
        <v>8712242.3800000008</v>
      </c>
      <c r="L101" s="247"/>
      <c r="M101" s="152"/>
      <c r="N101" s="152"/>
    </row>
    <row r="102" spans="1:14" s="19" customFormat="1" outlineLevel="3">
      <c r="A102" s="139" t="s">
        <v>91</v>
      </c>
      <c r="B102" s="100" t="s">
        <v>28</v>
      </c>
      <c r="C102" s="100" t="s">
        <v>76</v>
      </c>
      <c r="D102" s="100" t="s">
        <v>92</v>
      </c>
      <c r="E102" s="101" t="s">
        <v>29</v>
      </c>
      <c r="F102" s="102"/>
      <c r="G102" s="102"/>
      <c r="H102" s="15">
        <f>SUM(H103:H104)</f>
        <v>453390300</v>
      </c>
      <c r="I102" s="15">
        <f>SUM(I103:I104)</f>
        <v>36255917</v>
      </c>
      <c r="J102" s="93">
        <f>SUM(J103:J104)</f>
        <v>35592918.219999999</v>
      </c>
      <c r="K102" s="236">
        <f>SUM(K103:K104)</f>
        <v>662998.78000000061</v>
      </c>
      <c r="L102" s="248"/>
      <c r="M102" s="153"/>
      <c r="N102" s="152"/>
    </row>
    <row r="103" spans="1:14" s="21" customFormat="1" outlineLevel="5">
      <c r="A103" s="138" t="s">
        <v>30</v>
      </c>
      <c r="B103" s="117" t="s">
        <v>28</v>
      </c>
      <c r="C103" s="117" t="s">
        <v>76</v>
      </c>
      <c r="D103" s="117" t="s">
        <v>92</v>
      </c>
      <c r="E103" s="118" t="s">
        <v>31</v>
      </c>
      <c r="F103" s="116"/>
      <c r="G103" s="116"/>
      <c r="H103" s="104">
        <v>4965100</v>
      </c>
      <c r="I103" s="104">
        <v>324384</v>
      </c>
      <c r="J103" s="105">
        <v>185127.61</v>
      </c>
      <c r="K103" s="234">
        <f>I103-J103</f>
        <v>139256.39000000001</v>
      </c>
      <c r="L103" s="247"/>
      <c r="M103" s="152"/>
      <c r="N103" s="152"/>
    </row>
    <row r="104" spans="1:14" s="17" customFormat="1" ht="36" outlineLevel="5">
      <c r="A104" s="145" t="s">
        <v>37</v>
      </c>
      <c r="B104" s="33" t="s">
        <v>28</v>
      </c>
      <c r="C104" s="33" t="s">
        <v>76</v>
      </c>
      <c r="D104" s="33" t="s">
        <v>92</v>
      </c>
      <c r="E104" s="34" t="s">
        <v>69</v>
      </c>
      <c r="F104" s="35"/>
      <c r="G104" s="35"/>
      <c r="H104" s="104">
        <v>448425200</v>
      </c>
      <c r="I104" s="104">
        <v>35931533</v>
      </c>
      <c r="J104" s="105">
        <v>35407790.609999999</v>
      </c>
      <c r="K104" s="234">
        <f>I104-J104</f>
        <v>523742.3900000006</v>
      </c>
      <c r="L104" s="247"/>
      <c r="M104" s="152"/>
      <c r="N104" s="152"/>
    </row>
    <row r="105" spans="1:14" s="19" customFormat="1" ht="36" outlineLevel="3">
      <c r="A105" s="139" t="s">
        <v>93</v>
      </c>
      <c r="B105" s="100" t="s">
        <v>28</v>
      </c>
      <c r="C105" s="100" t="s">
        <v>76</v>
      </c>
      <c r="D105" s="100" t="s">
        <v>94</v>
      </c>
      <c r="E105" s="101" t="s">
        <v>29</v>
      </c>
      <c r="F105" s="102"/>
      <c r="G105" s="102"/>
      <c r="H105" s="15">
        <f>SUM(H106:H107)</f>
        <v>82914100</v>
      </c>
      <c r="I105" s="15">
        <f>SUM(I106:I107)</f>
        <v>6540372</v>
      </c>
      <c r="J105" s="93">
        <f>SUM(J106:J107)</f>
        <v>6531474.9400000004</v>
      </c>
      <c r="K105" s="236">
        <f>SUM(K106:K107)</f>
        <v>8897.0599999999977</v>
      </c>
      <c r="L105" s="248"/>
      <c r="M105" s="153"/>
      <c r="N105" s="152"/>
    </row>
    <row r="106" spans="1:14" s="21" customFormat="1" outlineLevel="5">
      <c r="A106" s="138" t="s">
        <v>30</v>
      </c>
      <c r="B106" s="117" t="s">
        <v>28</v>
      </c>
      <c r="C106" s="117" t="s">
        <v>76</v>
      </c>
      <c r="D106" s="117" t="s">
        <v>94</v>
      </c>
      <c r="E106" s="118" t="s">
        <v>31</v>
      </c>
      <c r="F106" s="116"/>
      <c r="G106" s="116"/>
      <c r="H106" s="104">
        <v>1062940</v>
      </c>
      <c r="I106" s="104">
        <v>59329</v>
      </c>
      <c r="J106" s="105">
        <v>55257.94</v>
      </c>
      <c r="K106" s="234">
        <f t="shared" si="7"/>
        <v>4071.0599999999977</v>
      </c>
      <c r="L106" s="247"/>
      <c r="M106" s="152"/>
      <c r="N106" s="152"/>
    </row>
    <row r="107" spans="1:14" s="17" customFormat="1" ht="36" outlineLevel="5">
      <c r="A107" s="145" t="s">
        <v>37</v>
      </c>
      <c r="B107" s="33" t="s">
        <v>28</v>
      </c>
      <c r="C107" s="33" t="s">
        <v>76</v>
      </c>
      <c r="D107" s="33" t="s">
        <v>94</v>
      </c>
      <c r="E107" s="34" t="s">
        <v>69</v>
      </c>
      <c r="F107" s="35"/>
      <c r="G107" s="35"/>
      <c r="H107" s="104">
        <v>81851160</v>
      </c>
      <c r="I107" s="104">
        <v>6481043</v>
      </c>
      <c r="J107" s="105">
        <v>6476217</v>
      </c>
      <c r="K107" s="234">
        <f t="shared" si="7"/>
        <v>4826</v>
      </c>
      <c r="L107" s="247"/>
      <c r="M107" s="152"/>
      <c r="N107" s="152"/>
    </row>
    <row r="108" spans="1:14" s="19" customFormat="1" ht="16.5" customHeight="1" outlineLevel="3">
      <c r="A108" s="139" t="s">
        <v>95</v>
      </c>
      <c r="B108" s="100" t="s">
        <v>28</v>
      </c>
      <c r="C108" s="100" t="s">
        <v>76</v>
      </c>
      <c r="D108" s="100" t="s">
        <v>96</v>
      </c>
      <c r="E108" s="101" t="s">
        <v>29</v>
      </c>
      <c r="F108" s="102"/>
      <c r="G108" s="102"/>
      <c r="H108" s="15">
        <f>SUM(H109:H110)</f>
        <v>27689700</v>
      </c>
      <c r="I108" s="15">
        <f>SUM(I109:I110)</f>
        <v>1898422</v>
      </c>
      <c r="J108" s="93">
        <f>SUM(J109:J110)</f>
        <v>1815890.34</v>
      </c>
      <c r="K108" s="236">
        <f>SUM(K109:K110)</f>
        <v>82531.66</v>
      </c>
      <c r="L108" s="248"/>
      <c r="M108" s="153"/>
      <c r="N108" s="152"/>
    </row>
    <row r="109" spans="1:14" s="21" customFormat="1" outlineLevel="5">
      <c r="A109" s="138" t="s">
        <v>30</v>
      </c>
      <c r="B109" s="117" t="s">
        <v>28</v>
      </c>
      <c r="C109" s="117" t="s">
        <v>76</v>
      </c>
      <c r="D109" s="117" t="s">
        <v>96</v>
      </c>
      <c r="E109" s="118" t="s">
        <v>31</v>
      </c>
      <c r="F109" s="116"/>
      <c r="G109" s="116"/>
      <c r="H109" s="104">
        <v>381180</v>
      </c>
      <c r="I109" s="104">
        <v>18917</v>
      </c>
      <c r="J109" s="105">
        <v>13069.34</v>
      </c>
      <c r="K109" s="234">
        <f t="shared" si="7"/>
        <v>5847.66</v>
      </c>
      <c r="L109" s="247"/>
      <c r="M109" s="152"/>
      <c r="N109" s="152"/>
    </row>
    <row r="110" spans="1:14" s="17" customFormat="1" ht="36" outlineLevel="5">
      <c r="A110" s="145" t="s">
        <v>37</v>
      </c>
      <c r="B110" s="33" t="s">
        <v>28</v>
      </c>
      <c r="C110" s="33" t="s">
        <v>76</v>
      </c>
      <c r="D110" s="33" t="s">
        <v>96</v>
      </c>
      <c r="E110" s="34" t="s">
        <v>69</v>
      </c>
      <c r="F110" s="35"/>
      <c r="G110" s="35"/>
      <c r="H110" s="104">
        <v>27308520</v>
      </c>
      <c r="I110" s="104">
        <v>1879505</v>
      </c>
      <c r="J110" s="105">
        <v>1802821</v>
      </c>
      <c r="K110" s="234">
        <f t="shared" si="7"/>
        <v>76684</v>
      </c>
      <c r="L110" s="247"/>
      <c r="M110" s="152"/>
      <c r="N110" s="152"/>
    </row>
    <row r="111" spans="1:14" s="19" customFormat="1" ht="26.25" customHeight="1" outlineLevel="3">
      <c r="A111" s="139" t="s">
        <v>97</v>
      </c>
      <c r="B111" s="100" t="s">
        <v>28</v>
      </c>
      <c r="C111" s="100" t="s">
        <v>76</v>
      </c>
      <c r="D111" s="100" t="s">
        <v>98</v>
      </c>
      <c r="E111" s="101" t="s">
        <v>29</v>
      </c>
      <c r="F111" s="102"/>
      <c r="G111" s="102"/>
      <c r="H111" s="15">
        <f>SUM(H112:H113)</f>
        <v>230879500</v>
      </c>
      <c r="I111" s="15">
        <f>SUM(I112:I113)</f>
        <v>2595158</v>
      </c>
      <c r="J111" s="93">
        <f>SUM(J112:J113)</f>
        <v>2458538.8400000003</v>
      </c>
      <c r="K111" s="236">
        <f>SUM(K112:K113)</f>
        <v>136619.1599999998</v>
      </c>
      <c r="L111" s="248"/>
      <c r="M111" s="153"/>
      <c r="N111" s="152"/>
    </row>
    <row r="112" spans="1:14" s="21" customFormat="1" outlineLevel="5">
      <c r="A112" s="138" t="s">
        <v>30</v>
      </c>
      <c r="B112" s="117" t="s">
        <v>28</v>
      </c>
      <c r="C112" s="117" t="s">
        <v>76</v>
      </c>
      <c r="D112" s="117" t="s">
        <v>98</v>
      </c>
      <c r="E112" s="118" t="s">
        <v>31</v>
      </c>
      <c r="F112" s="116"/>
      <c r="G112" s="116"/>
      <c r="H112" s="104">
        <v>2539675</v>
      </c>
      <c r="I112" s="104">
        <v>24754</v>
      </c>
      <c r="J112" s="105">
        <v>7923.37</v>
      </c>
      <c r="K112" s="234">
        <f>I112-J112</f>
        <v>16830.63</v>
      </c>
      <c r="L112" s="247"/>
      <c r="M112" s="152"/>
      <c r="N112" s="152"/>
    </row>
    <row r="113" spans="1:14" s="21" customFormat="1" ht="36" outlineLevel="5">
      <c r="A113" s="140" t="s">
        <v>37</v>
      </c>
      <c r="B113" s="117" t="s">
        <v>28</v>
      </c>
      <c r="C113" s="117" t="s">
        <v>76</v>
      </c>
      <c r="D113" s="117" t="s">
        <v>98</v>
      </c>
      <c r="E113" s="118" t="s">
        <v>38</v>
      </c>
      <c r="F113" s="116"/>
      <c r="G113" s="116"/>
      <c r="H113" s="104">
        <v>228339825</v>
      </c>
      <c r="I113" s="104">
        <v>2570404</v>
      </c>
      <c r="J113" s="105">
        <v>2450615.4700000002</v>
      </c>
      <c r="K113" s="234">
        <f t="shared" si="7"/>
        <v>119788.5299999998</v>
      </c>
      <c r="L113" s="247"/>
      <c r="M113" s="152"/>
      <c r="N113" s="152"/>
    </row>
    <row r="114" spans="1:14" s="19" customFormat="1" ht="48" outlineLevel="3">
      <c r="A114" s="139" t="s">
        <v>99</v>
      </c>
      <c r="B114" s="100" t="s">
        <v>28</v>
      </c>
      <c r="C114" s="100" t="s">
        <v>76</v>
      </c>
      <c r="D114" s="100" t="s">
        <v>100</v>
      </c>
      <c r="E114" s="101" t="s">
        <v>29</v>
      </c>
      <c r="F114" s="102"/>
      <c r="G114" s="102"/>
      <c r="H114" s="15">
        <f>SUM(H115:H116)</f>
        <v>20328100</v>
      </c>
      <c r="I114" s="15">
        <f>SUM(I115:I116)</f>
        <v>359306</v>
      </c>
      <c r="J114" s="93">
        <f>SUM(J115:J116)</f>
        <v>342062.55</v>
      </c>
      <c r="K114" s="236">
        <f>SUM(K115:K116)</f>
        <v>17243.450000000023</v>
      </c>
      <c r="L114" s="248"/>
      <c r="M114" s="153"/>
      <c r="N114" s="152"/>
    </row>
    <row r="115" spans="1:14" s="21" customFormat="1" outlineLevel="5">
      <c r="A115" s="138" t="s">
        <v>30</v>
      </c>
      <c r="B115" s="117" t="s">
        <v>28</v>
      </c>
      <c r="C115" s="117" t="s">
        <v>76</v>
      </c>
      <c r="D115" s="117" t="s">
        <v>100</v>
      </c>
      <c r="E115" s="118" t="s">
        <v>31</v>
      </c>
      <c r="F115" s="116"/>
      <c r="G115" s="116"/>
      <c r="H115" s="104">
        <v>243937</v>
      </c>
      <c r="I115" s="104">
        <v>3961</v>
      </c>
      <c r="J115" s="105">
        <v>3767.2</v>
      </c>
      <c r="K115" s="234">
        <f t="shared" si="7"/>
        <v>193.80000000000018</v>
      </c>
      <c r="L115" s="247"/>
      <c r="M115" s="152"/>
      <c r="N115" s="152"/>
    </row>
    <row r="116" spans="1:14" s="21" customFormat="1" ht="36" outlineLevel="5">
      <c r="A116" s="140" t="s">
        <v>37</v>
      </c>
      <c r="B116" s="117" t="s">
        <v>28</v>
      </c>
      <c r="C116" s="117" t="s">
        <v>76</v>
      </c>
      <c r="D116" s="117" t="s">
        <v>100</v>
      </c>
      <c r="E116" s="118" t="s">
        <v>38</v>
      </c>
      <c r="F116" s="116"/>
      <c r="G116" s="116"/>
      <c r="H116" s="104">
        <v>20084163</v>
      </c>
      <c r="I116" s="104">
        <v>355345</v>
      </c>
      <c r="J116" s="105">
        <v>338295.35</v>
      </c>
      <c r="K116" s="234">
        <f>I116-J116</f>
        <v>17049.650000000023</v>
      </c>
      <c r="L116" s="247"/>
      <c r="M116" s="152"/>
      <c r="N116" s="152"/>
    </row>
    <row r="117" spans="1:14" s="19" customFormat="1" ht="36" outlineLevel="3">
      <c r="A117" s="139" t="s">
        <v>101</v>
      </c>
      <c r="B117" s="100" t="s">
        <v>28</v>
      </c>
      <c r="C117" s="100" t="s">
        <v>76</v>
      </c>
      <c r="D117" s="100" t="s">
        <v>102</v>
      </c>
      <c r="E117" s="101" t="s">
        <v>29</v>
      </c>
      <c r="F117" s="102"/>
      <c r="G117" s="102"/>
      <c r="H117" s="15">
        <f>SUM(H118:H119)</f>
        <v>980097000</v>
      </c>
      <c r="I117" s="15">
        <f>SUM(I118:I119)</f>
        <v>77826687</v>
      </c>
      <c r="J117" s="93">
        <f>SUM(J118:J119)</f>
        <v>55649426.490000002</v>
      </c>
      <c r="K117" s="236">
        <f>SUM(K118:K119)</f>
        <v>22177260.509999998</v>
      </c>
      <c r="L117" s="248"/>
      <c r="M117" s="153"/>
      <c r="N117" s="152"/>
    </row>
    <row r="118" spans="1:14" s="21" customFormat="1" outlineLevel="5">
      <c r="A118" s="138" t="s">
        <v>30</v>
      </c>
      <c r="B118" s="117" t="s">
        <v>28</v>
      </c>
      <c r="C118" s="117" t="s">
        <v>76</v>
      </c>
      <c r="D118" s="117" t="s">
        <v>102</v>
      </c>
      <c r="E118" s="118" t="s">
        <v>31</v>
      </c>
      <c r="F118" s="116"/>
      <c r="G118" s="116"/>
      <c r="H118" s="104">
        <v>8809800</v>
      </c>
      <c r="I118" s="104">
        <v>550120</v>
      </c>
      <c r="J118" s="105">
        <v>192146.4</v>
      </c>
      <c r="K118" s="234">
        <f t="shared" si="7"/>
        <v>357973.6</v>
      </c>
      <c r="L118" s="247"/>
      <c r="M118" s="152"/>
      <c r="N118" s="152"/>
    </row>
    <row r="119" spans="1:14" s="17" customFormat="1" ht="36" outlineLevel="5">
      <c r="A119" s="145" t="s">
        <v>37</v>
      </c>
      <c r="B119" s="33" t="s">
        <v>28</v>
      </c>
      <c r="C119" s="33" t="s">
        <v>76</v>
      </c>
      <c r="D119" s="33" t="s">
        <v>102</v>
      </c>
      <c r="E119" s="34" t="s">
        <v>69</v>
      </c>
      <c r="F119" s="35"/>
      <c r="G119" s="35"/>
      <c r="H119" s="104">
        <v>971287200</v>
      </c>
      <c r="I119" s="104">
        <v>77276567</v>
      </c>
      <c r="J119" s="105">
        <v>55457280.090000004</v>
      </c>
      <c r="K119" s="234">
        <f t="shared" si="7"/>
        <v>21819286.909999996</v>
      </c>
      <c r="L119" s="247"/>
      <c r="M119" s="152"/>
      <c r="N119" s="152"/>
    </row>
    <row r="120" spans="1:14" s="19" customFormat="1" ht="36" outlineLevel="3">
      <c r="A120" s="139" t="s">
        <v>103</v>
      </c>
      <c r="B120" s="100" t="s">
        <v>28</v>
      </c>
      <c r="C120" s="100" t="s">
        <v>76</v>
      </c>
      <c r="D120" s="100" t="s">
        <v>104</v>
      </c>
      <c r="E120" s="101" t="s">
        <v>29</v>
      </c>
      <c r="F120" s="102"/>
      <c r="G120" s="102"/>
      <c r="H120" s="15">
        <f>SUM(H121:H122)</f>
        <v>600</v>
      </c>
      <c r="I120" s="15">
        <f>SUM(I121:I122)</f>
        <v>0</v>
      </c>
      <c r="J120" s="93">
        <f>SUM(J121:J122)</f>
        <v>0</v>
      </c>
      <c r="K120" s="236">
        <f>SUM(K121:K122)</f>
        <v>0</v>
      </c>
      <c r="L120" s="248"/>
      <c r="M120" s="153"/>
      <c r="N120" s="152"/>
    </row>
    <row r="121" spans="1:14" s="21" customFormat="1" outlineLevel="5">
      <c r="A121" s="138" t="s">
        <v>30</v>
      </c>
      <c r="B121" s="117" t="s">
        <v>28</v>
      </c>
      <c r="C121" s="117" t="s">
        <v>76</v>
      </c>
      <c r="D121" s="117" t="s">
        <v>104</v>
      </c>
      <c r="E121" s="118" t="s">
        <v>31</v>
      </c>
      <c r="F121" s="116"/>
      <c r="G121" s="116"/>
      <c r="H121" s="104">
        <v>30</v>
      </c>
      <c r="I121" s="104">
        <v>0</v>
      </c>
      <c r="J121" s="105">
        <v>0</v>
      </c>
      <c r="K121" s="234">
        <f t="shared" si="7"/>
        <v>0</v>
      </c>
      <c r="L121" s="247"/>
      <c r="M121" s="152"/>
      <c r="N121" s="152"/>
    </row>
    <row r="122" spans="1:14" s="21" customFormat="1" ht="36" outlineLevel="5">
      <c r="A122" s="140" t="s">
        <v>37</v>
      </c>
      <c r="B122" s="117" t="s">
        <v>28</v>
      </c>
      <c r="C122" s="117" t="s">
        <v>76</v>
      </c>
      <c r="D122" s="117" t="s">
        <v>104</v>
      </c>
      <c r="E122" s="118" t="s">
        <v>38</v>
      </c>
      <c r="F122" s="116"/>
      <c r="G122" s="116"/>
      <c r="H122" s="104">
        <v>570</v>
      </c>
      <c r="I122" s="104">
        <v>0</v>
      </c>
      <c r="J122" s="105">
        <v>0</v>
      </c>
      <c r="K122" s="234">
        <f t="shared" si="7"/>
        <v>0</v>
      </c>
      <c r="L122" s="247"/>
      <c r="M122" s="152"/>
      <c r="N122" s="152"/>
    </row>
    <row r="123" spans="1:14" s="19" customFormat="1" ht="48" outlineLevel="3">
      <c r="A123" s="139" t="s">
        <v>105</v>
      </c>
      <c r="B123" s="100" t="s">
        <v>28</v>
      </c>
      <c r="C123" s="100" t="s">
        <v>76</v>
      </c>
      <c r="D123" s="100" t="s">
        <v>106</v>
      </c>
      <c r="E123" s="101" t="s">
        <v>29</v>
      </c>
      <c r="F123" s="102"/>
      <c r="G123" s="102"/>
      <c r="H123" s="15">
        <f>SUM(H124:H125)</f>
        <v>9437700</v>
      </c>
      <c r="I123" s="15">
        <f>SUM(I124:I125)</f>
        <v>199885</v>
      </c>
      <c r="J123" s="93">
        <f>SUM(J124:J125)</f>
        <v>188054.97</v>
      </c>
      <c r="K123" s="236">
        <f>SUM(K124:K125)</f>
        <v>11830.030000000006</v>
      </c>
      <c r="L123" s="248"/>
      <c r="M123" s="153"/>
      <c r="N123" s="152"/>
    </row>
    <row r="124" spans="1:14" s="21" customFormat="1" outlineLevel="5">
      <c r="A124" s="138" t="s">
        <v>30</v>
      </c>
      <c r="B124" s="117" t="s">
        <v>28</v>
      </c>
      <c r="C124" s="117" t="s">
        <v>76</v>
      </c>
      <c r="D124" s="117" t="s">
        <v>106</v>
      </c>
      <c r="E124" s="118" t="s">
        <v>31</v>
      </c>
      <c r="F124" s="116"/>
      <c r="G124" s="116"/>
      <c r="H124" s="104">
        <v>84939</v>
      </c>
      <c r="I124" s="104">
        <v>1500</v>
      </c>
      <c r="J124" s="105">
        <v>936.32</v>
      </c>
      <c r="K124" s="234">
        <f t="shared" si="7"/>
        <v>563.67999999999995</v>
      </c>
      <c r="L124" s="247"/>
      <c r="M124" s="152"/>
      <c r="N124" s="152"/>
    </row>
    <row r="125" spans="1:14" s="21" customFormat="1" ht="36" outlineLevel="5">
      <c r="A125" s="140" t="s">
        <v>37</v>
      </c>
      <c r="B125" s="117" t="s">
        <v>28</v>
      </c>
      <c r="C125" s="117" t="s">
        <v>76</v>
      </c>
      <c r="D125" s="117" t="s">
        <v>106</v>
      </c>
      <c r="E125" s="118" t="s">
        <v>38</v>
      </c>
      <c r="F125" s="116"/>
      <c r="G125" s="116"/>
      <c r="H125" s="104">
        <v>9352761</v>
      </c>
      <c r="I125" s="104">
        <v>198385</v>
      </c>
      <c r="J125" s="105">
        <v>187118.65</v>
      </c>
      <c r="K125" s="234">
        <f>I125-J125</f>
        <v>11266.350000000006</v>
      </c>
      <c r="L125" s="247"/>
      <c r="M125" s="152"/>
      <c r="N125" s="152"/>
    </row>
    <row r="126" spans="1:14" s="19" customFormat="1" ht="36" outlineLevel="3">
      <c r="A126" s="139" t="s">
        <v>107</v>
      </c>
      <c r="B126" s="100" t="s">
        <v>28</v>
      </c>
      <c r="C126" s="100" t="s">
        <v>76</v>
      </c>
      <c r="D126" s="100" t="s">
        <v>108</v>
      </c>
      <c r="E126" s="101" t="s">
        <v>29</v>
      </c>
      <c r="F126" s="102"/>
      <c r="G126" s="102"/>
      <c r="H126" s="15">
        <f>SUM(H127:H130)</f>
        <v>2090000</v>
      </c>
      <c r="I126" s="15">
        <f>SUM(I127:I130)</f>
        <v>212109.80000000002</v>
      </c>
      <c r="J126" s="93">
        <f>SUM(J127:J130)</f>
        <v>194933.29</v>
      </c>
      <c r="K126" s="236">
        <f>SUM(K127:K130)</f>
        <v>17176.510000000009</v>
      </c>
      <c r="L126" s="248"/>
      <c r="M126" s="153"/>
      <c r="N126" s="152"/>
    </row>
    <row r="127" spans="1:14" s="21" customFormat="1" ht="36" outlineLevel="5">
      <c r="A127" s="138" t="s">
        <v>30</v>
      </c>
      <c r="B127" s="117" t="s">
        <v>28</v>
      </c>
      <c r="C127" s="117" t="s">
        <v>76</v>
      </c>
      <c r="D127" s="117" t="s">
        <v>108</v>
      </c>
      <c r="E127" s="118" t="s">
        <v>31</v>
      </c>
      <c r="F127" s="117" t="s">
        <v>232</v>
      </c>
      <c r="G127" s="117" t="s">
        <v>35</v>
      </c>
      <c r="H127" s="104">
        <v>15896</v>
      </c>
      <c r="I127" s="104">
        <v>817.93</v>
      </c>
      <c r="J127" s="105">
        <v>193.37</v>
      </c>
      <c r="K127" s="235">
        <f t="shared" ref="K127:K130" si="9">I127-J127</f>
        <v>624.55999999999995</v>
      </c>
      <c r="L127" s="276">
        <v>15896</v>
      </c>
      <c r="M127" s="276">
        <v>817.93</v>
      </c>
      <c r="N127" s="152"/>
    </row>
    <row r="128" spans="1:14" s="21" customFormat="1" ht="36" outlineLevel="5">
      <c r="A128" s="138" t="s">
        <v>30</v>
      </c>
      <c r="B128" s="117" t="s">
        <v>28</v>
      </c>
      <c r="C128" s="117" t="s">
        <v>76</v>
      </c>
      <c r="D128" s="117" t="s">
        <v>108</v>
      </c>
      <c r="E128" s="118" t="s">
        <v>31</v>
      </c>
      <c r="F128" s="117" t="s">
        <v>232</v>
      </c>
      <c r="G128" s="117" t="s">
        <v>36</v>
      </c>
      <c r="H128" s="104">
        <v>7094</v>
      </c>
      <c r="I128" s="104">
        <v>365.07</v>
      </c>
      <c r="J128" s="105">
        <v>86.3</v>
      </c>
      <c r="K128" s="234">
        <f t="shared" si="9"/>
        <v>278.77</v>
      </c>
      <c r="L128" s="276">
        <v>7094</v>
      </c>
      <c r="M128" s="276">
        <v>365.07</v>
      </c>
      <c r="N128" s="152"/>
    </row>
    <row r="129" spans="1:14" s="21" customFormat="1" ht="36" outlineLevel="5">
      <c r="A129" s="140" t="s">
        <v>37</v>
      </c>
      <c r="B129" s="117" t="s">
        <v>28</v>
      </c>
      <c r="C129" s="117" t="s">
        <v>76</v>
      </c>
      <c r="D129" s="117" t="s">
        <v>108</v>
      </c>
      <c r="E129" s="118" t="s">
        <v>38</v>
      </c>
      <c r="F129" s="117" t="s">
        <v>232</v>
      </c>
      <c r="G129" s="117" t="s">
        <v>35</v>
      </c>
      <c r="H129" s="104">
        <v>1429204</v>
      </c>
      <c r="I129" s="104">
        <v>145834.79</v>
      </c>
      <c r="J129" s="105">
        <v>134590.38</v>
      </c>
      <c r="K129" s="235">
        <f t="shared" si="9"/>
        <v>11244.410000000003</v>
      </c>
      <c r="L129" s="276">
        <v>1429204</v>
      </c>
      <c r="M129" s="276">
        <v>145834.79</v>
      </c>
      <c r="N129" s="152"/>
    </row>
    <row r="130" spans="1:14" s="21" customFormat="1" ht="36" outlineLevel="5">
      <c r="A130" s="140" t="s">
        <v>37</v>
      </c>
      <c r="B130" s="117" t="s">
        <v>28</v>
      </c>
      <c r="C130" s="117" t="s">
        <v>76</v>
      </c>
      <c r="D130" s="117" t="s">
        <v>108</v>
      </c>
      <c r="E130" s="118" t="s">
        <v>38</v>
      </c>
      <c r="F130" s="117" t="s">
        <v>232</v>
      </c>
      <c r="G130" s="117" t="s">
        <v>36</v>
      </c>
      <c r="H130" s="104">
        <v>637806</v>
      </c>
      <c r="I130" s="104">
        <v>65092.01</v>
      </c>
      <c r="J130" s="105">
        <v>60063.24</v>
      </c>
      <c r="K130" s="234">
        <f t="shared" si="9"/>
        <v>5028.7700000000041</v>
      </c>
      <c r="L130" s="276">
        <v>637806</v>
      </c>
      <c r="M130" s="276">
        <v>65092.01</v>
      </c>
      <c r="N130" s="152"/>
    </row>
    <row r="131" spans="1:14" s="19" customFormat="1" ht="60" outlineLevel="3">
      <c r="A131" s="139" t="s">
        <v>109</v>
      </c>
      <c r="B131" s="100" t="s">
        <v>28</v>
      </c>
      <c r="C131" s="100" t="s">
        <v>76</v>
      </c>
      <c r="D131" s="100" t="s">
        <v>110</v>
      </c>
      <c r="E131" s="101" t="s">
        <v>29</v>
      </c>
      <c r="F131" s="102"/>
      <c r="G131" s="102"/>
      <c r="H131" s="15">
        <f>SUM(H132:H133)</f>
        <v>12620300</v>
      </c>
      <c r="I131" s="15">
        <f>SUM(I132:I133)</f>
        <v>0</v>
      </c>
      <c r="J131" s="93">
        <f>SUM(J132:J133)</f>
        <v>0</v>
      </c>
      <c r="K131" s="236">
        <f>SUM(K132:K133)</f>
        <v>0</v>
      </c>
      <c r="L131" s="248"/>
      <c r="M131" s="153"/>
      <c r="N131" s="152"/>
    </row>
    <row r="132" spans="1:14" s="24" customFormat="1" ht="36" outlineLevel="3">
      <c r="A132" s="138" t="s">
        <v>30</v>
      </c>
      <c r="B132" s="117" t="s">
        <v>28</v>
      </c>
      <c r="C132" s="117" t="s">
        <v>76</v>
      </c>
      <c r="D132" s="117" t="s">
        <v>110</v>
      </c>
      <c r="E132" s="118">
        <v>244</v>
      </c>
      <c r="F132" s="117" t="s">
        <v>231</v>
      </c>
      <c r="G132" s="117" t="s">
        <v>36</v>
      </c>
      <c r="H132" s="104">
        <v>65990</v>
      </c>
      <c r="I132" s="104">
        <v>0</v>
      </c>
      <c r="J132" s="105">
        <v>0</v>
      </c>
      <c r="K132" s="234">
        <f>I132-J132</f>
        <v>0</v>
      </c>
      <c r="L132" s="247"/>
      <c r="M132" s="152"/>
      <c r="N132" s="152"/>
    </row>
    <row r="133" spans="1:14" s="17" customFormat="1" ht="36" outlineLevel="5">
      <c r="A133" s="145" t="s">
        <v>37</v>
      </c>
      <c r="B133" s="33" t="s">
        <v>28</v>
      </c>
      <c r="C133" s="33" t="s">
        <v>76</v>
      </c>
      <c r="D133" s="33" t="s">
        <v>110</v>
      </c>
      <c r="E133" s="34" t="s">
        <v>69</v>
      </c>
      <c r="F133" s="117" t="s">
        <v>231</v>
      </c>
      <c r="G133" s="33" t="s">
        <v>36</v>
      </c>
      <c r="H133" s="104">
        <v>12554310</v>
      </c>
      <c r="I133" s="104">
        <v>0</v>
      </c>
      <c r="J133" s="105">
        <v>0</v>
      </c>
      <c r="K133" s="234">
        <f>I133-J133</f>
        <v>0</v>
      </c>
      <c r="L133" s="247"/>
      <c r="M133" s="152"/>
      <c r="N133" s="152"/>
    </row>
    <row r="134" spans="1:14" s="19" customFormat="1" ht="72" outlineLevel="3">
      <c r="A134" s="139" t="s">
        <v>210</v>
      </c>
      <c r="B134" s="100" t="s">
        <v>28</v>
      </c>
      <c r="C134" s="100" t="s">
        <v>76</v>
      </c>
      <c r="D134" s="100" t="s">
        <v>111</v>
      </c>
      <c r="E134" s="101" t="s">
        <v>29</v>
      </c>
      <c r="F134" s="102"/>
      <c r="G134" s="102"/>
      <c r="H134" s="15">
        <f>SUM(H135:H135)</f>
        <v>114000</v>
      </c>
      <c r="I134" s="15">
        <f>SUM(I135:I135)</f>
        <v>4697.6099999999997</v>
      </c>
      <c r="J134" s="93">
        <f>SUM(J135:J135)</f>
        <v>4615.9799999999996</v>
      </c>
      <c r="K134" s="236">
        <f>SUM(K135:K135)</f>
        <v>81.630000000000109</v>
      </c>
      <c r="L134" s="248"/>
      <c r="M134" s="153"/>
      <c r="N134" s="152"/>
    </row>
    <row r="135" spans="1:14" s="17" customFormat="1" ht="36" outlineLevel="5">
      <c r="A135" s="145" t="s">
        <v>37</v>
      </c>
      <c r="B135" s="33" t="s">
        <v>28</v>
      </c>
      <c r="C135" s="33" t="s">
        <v>76</v>
      </c>
      <c r="D135" s="33" t="s">
        <v>111</v>
      </c>
      <c r="E135" s="34" t="s">
        <v>69</v>
      </c>
      <c r="F135" s="117" t="s">
        <v>230</v>
      </c>
      <c r="G135" s="33" t="s">
        <v>36</v>
      </c>
      <c r="H135" s="104">
        <v>114000</v>
      </c>
      <c r="I135" s="104">
        <v>4697.6099999999997</v>
      </c>
      <c r="J135" s="105">
        <v>4615.9799999999996</v>
      </c>
      <c r="K135" s="234">
        <f>I135-J135</f>
        <v>81.630000000000109</v>
      </c>
      <c r="L135" s="247"/>
      <c r="M135" s="152"/>
      <c r="N135" s="152"/>
    </row>
    <row r="136" spans="1:14" s="19" customFormat="1" ht="72.75" customHeight="1" outlineLevel="3">
      <c r="A136" s="139" t="s">
        <v>112</v>
      </c>
      <c r="B136" s="100" t="s">
        <v>28</v>
      </c>
      <c r="C136" s="100" t="s">
        <v>76</v>
      </c>
      <c r="D136" s="100" t="s">
        <v>113</v>
      </c>
      <c r="E136" s="101" t="s">
        <v>29</v>
      </c>
      <c r="F136" s="102"/>
      <c r="G136" s="102"/>
      <c r="H136" s="15">
        <f>SUM(H137:H138)</f>
        <v>13487884</v>
      </c>
      <c r="I136" s="15">
        <f>SUM(I137:I138)</f>
        <v>3629942</v>
      </c>
      <c r="J136" s="93">
        <f>SUM(J137:J138)</f>
        <v>970118.20000000007</v>
      </c>
      <c r="K136" s="236">
        <f>SUM(K137:K138)</f>
        <v>2659823.8000000003</v>
      </c>
      <c r="L136" s="248"/>
      <c r="M136" s="153"/>
      <c r="N136" s="152"/>
    </row>
    <row r="137" spans="1:14" s="21" customFormat="1" outlineLevel="5">
      <c r="A137" s="138" t="s">
        <v>30</v>
      </c>
      <c r="B137" s="117" t="s">
        <v>28</v>
      </c>
      <c r="C137" s="117" t="s">
        <v>76</v>
      </c>
      <c r="D137" s="117" t="s">
        <v>113</v>
      </c>
      <c r="E137" s="118" t="s">
        <v>31</v>
      </c>
      <c r="F137" s="116"/>
      <c r="G137" s="116"/>
      <c r="H137" s="104">
        <v>186748</v>
      </c>
      <c r="I137" s="104">
        <v>35458</v>
      </c>
      <c r="J137" s="105">
        <v>6975.8</v>
      </c>
      <c r="K137" s="234">
        <f>I137-J137</f>
        <v>28482.2</v>
      </c>
      <c r="L137" s="247"/>
      <c r="M137" s="152"/>
      <c r="N137" s="152"/>
    </row>
    <row r="138" spans="1:14" s="21" customFormat="1" ht="36" outlineLevel="5">
      <c r="A138" s="140" t="s">
        <v>37</v>
      </c>
      <c r="B138" s="117" t="s">
        <v>28</v>
      </c>
      <c r="C138" s="117" t="s">
        <v>76</v>
      </c>
      <c r="D138" s="117" t="s">
        <v>113</v>
      </c>
      <c r="E138" s="118" t="s">
        <v>38</v>
      </c>
      <c r="F138" s="116"/>
      <c r="G138" s="116"/>
      <c r="H138" s="104">
        <v>13301136</v>
      </c>
      <c r="I138" s="104">
        <v>3594484</v>
      </c>
      <c r="J138" s="105">
        <v>963142.4</v>
      </c>
      <c r="K138" s="234">
        <f>I138-J138</f>
        <v>2631341.6</v>
      </c>
      <c r="L138" s="247"/>
      <c r="M138" s="152"/>
      <c r="N138" s="152"/>
    </row>
    <row r="139" spans="1:14" s="19" customFormat="1" ht="84" outlineLevel="3">
      <c r="A139" s="139" t="s">
        <v>114</v>
      </c>
      <c r="B139" s="100" t="s">
        <v>28</v>
      </c>
      <c r="C139" s="100" t="s">
        <v>76</v>
      </c>
      <c r="D139" s="100" t="s">
        <v>115</v>
      </c>
      <c r="E139" s="101" t="s">
        <v>29</v>
      </c>
      <c r="F139" s="102"/>
      <c r="G139" s="102"/>
      <c r="H139" s="15">
        <f>SUM(H140:H142)</f>
        <v>2643016</v>
      </c>
      <c r="I139" s="15">
        <f>SUM(I140:I142)</f>
        <v>0</v>
      </c>
      <c r="J139" s="93">
        <f>SUM(J140:J142)</f>
        <v>0</v>
      </c>
      <c r="K139" s="236">
        <f>SUM(K140:K142)</f>
        <v>0</v>
      </c>
      <c r="L139" s="248"/>
      <c r="M139" s="153"/>
      <c r="N139" s="152"/>
    </row>
    <row r="140" spans="1:14" s="21" customFormat="1" outlineLevel="5">
      <c r="A140" s="138" t="s">
        <v>30</v>
      </c>
      <c r="B140" s="117" t="s">
        <v>28</v>
      </c>
      <c r="C140" s="117" t="s">
        <v>76</v>
      </c>
      <c r="D140" s="117" t="s">
        <v>115</v>
      </c>
      <c r="E140" s="118" t="s">
        <v>31</v>
      </c>
      <c r="F140" s="116"/>
      <c r="G140" s="116"/>
      <c r="H140" s="104">
        <v>31124</v>
      </c>
      <c r="I140" s="104">
        <v>0</v>
      </c>
      <c r="J140" s="105">
        <v>0</v>
      </c>
      <c r="K140" s="234">
        <f>I140-J140</f>
        <v>0</v>
      </c>
      <c r="L140" s="247"/>
      <c r="M140" s="152"/>
      <c r="N140" s="152"/>
    </row>
    <row r="141" spans="1:14" s="21" customFormat="1" ht="36" outlineLevel="5">
      <c r="A141" s="140" t="s">
        <v>37</v>
      </c>
      <c r="B141" s="117" t="s">
        <v>28</v>
      </c>
      <c r="C141" s="117" t="s">
        <v>76</v>
      </c>
      <c r="D141" s="117" t="s">
        <v>115</v>
      </c>
      <c r="E141" s="118" t="s">
        <v>38</v>
      </c>
      <c r="F141" s="116"/>
      <c r="G141" s="116"/>
      <c r="H141" s="104">
        <v>2094626</v>
      </c>
      <c r="I141" s="104">
        <v>0</v>
      </c>
      <c r="J141" s="105">
        <v>0</v>
      </c>
      <c r="K141" s="234">
        <f>I141-J141</f>
        <v>0</v>
      </c>
      <c r="L141" s="247"/>
      <c r="M141" s="152"/>
      <c r="N141" s="152"/>
    </row>
    <row r="142" spans="1:14" s="21" customFormat="1" ht="60" outlineLevel="5">
      <c r="A142" s="138" t="s">
        <v>116</v>
      </c>
      <c r="B142" s="117" t="s">
        <v>28</v>
      </c>
      <c r="C142" s="117" t="s">
        <v>76</v>
      </c>
      <c r="D142" s="117" t="s">
        <v>115</v>
      </c>
      <c r="E142" s="118" t="s">
        <v>117</v>
      </c>
      <c r="F142" s="116"/>
      <c r="G142" s="116"/>
      <c r="H142" s="104">
        <v>517266</v>
      </c>
      <c r="I142" s="104">
        <v>0</v>
      </c>
      <c r="J142" s="105">
        <v>0</v>
      </c>
      <c r="K142" s="234">
        <f>I142-J142</f>
        <v>0</v>
      </c>
      <c r="L142" s="247"/>
      <c r="M142" s="152"/>
      <c r="N142" s="152"/>
    </row>
    <row r="143" spans="1:14" s="19" customFormat="1" ht="36" outlineLevel="3">
      <c r="A143" s="139" t="s">
        <v>118</v>
      </c>
      <c r="B143" s="100" t="s">
        <v>28</v>
      </c>
      <c r="C143" s="100" t="s">
        <v>76</v>
      </c>
      <c r="D143" s="100" t="s">
        <v>119</v>
      </c>
      <c r="E143" s="101" t="s">
        <v>29</v>
      </c>
      <c r="F143" s="102"/>
      <c r="G143" s="102"/>
      <c r="H143" s="15">
        <f>SUM(H144:H145)</f>
        <v>37062000</v>
      </c>
      <c r="I143" s="15">
        <f>SUM(I144:I145)</f>
        <v>3088500</v>
      </c>
      <c r="J143" s="93">
        <f>SUM(J144:J145)</f>
        <v>3022716.8</v>
      </c>
      <c r="K143" s="236">
        <f>SUM(K144:K145)</f>
        <v>65783.200000000186</v>
      </c>
      <c r="L143" s="248"/>
      <c r="M143" s="153"/>
      <c r="N143" s="152"/>
    </row>
    <row r="144" spans="1:14" s="21" customFormat="1" outlineLevel="5">
      <c r="A144" s="138" t="s">
        <v>30</v>
      </c>
      <c r="B144" s="117" t="s">
        <v>28</v>
      </c>
      <c r="C144" s="117" t="s">
        <v>76</v>
      </c>
      <c r="D144" s="117" t="s">
        <v>119</v>
      </c>
      <c r="E144" s="118" t="s">
        <v>31</v>
      </c>
      <c r="F144" s="116"/>
      <c r="G144" s="116"/>
      <c r="H144" s="104">
        <v>450000</v>
      </c>
      <c r="I144" s="104">
        <v>37500</v>
      </c>
      <c r="J144" s="105">
        <v>0</v>
      </c>
      <c r="K144" s="235">
        <f>I144-J144</f>
        <v>37500</v>
      </c>
      <c r="L144" s="247"/>
      <c r="M144" s="152"/>
      <c r="N144" s="152"/>
    </row>
    <row r="145" spans="1:14" s="17" customFormat="1" ht="36" outlineLevel="5">
      <c r="A145" s="145" t="s">
        <v>37</v>
      </c>
      <c r="B145" s="33" t="s">
        <v>28</v>
      </c>
      <c r="C145" s="33" t="s">
        <v>76</v>
      </c>
      <c r="D145" s="33" t="s">
        <v>119</v>
      </c>
      <c r="E145" s="34" t="s">
        <v>69</v>
      </c>
      <c r="F145" s="35"/>
      <c r="G145" s="35"/>
      <c r="H145" s="104">
        <v>36612000</v>
      </c>
      <c r="I145" s="104">
        <v>3051000</v>
      </c>
      <c r="J145" s="105">
        <v>3022716.8</v>
      </c>
      <c r="K145" s="234">
        <f>I145-J145</f>
        <v>28283.200000000186</v>
      </c>
      <c r="L145" s="247"/>
      <c r="M145" s="152"/>
      <c r="N145" s="152"/>
    </row>
    <row r="146" spans="1:14" s="19" customFormat="1" ht="48" outlineLevel="3">
      <c r="A146" s="139" t="s">
        <v>120</v>
      </c>
      <c r="B146" s="100" t="s">
        <v>28</v>
      </c>
      <c r="C146" s="100" t="s">
        <v>76</v>
      </c>
      <c r="D146" s="100" t="s">
        <v>121</v>
      </c>
      <c r="E146" s="101" t="s">
        <v>29</v>
      </c>
      <c r="F146" s="102"/>
      <c r="G146" s="102"/>
      <c r="H146" s="15">
        <f>SUM(H147)</f>
        <v>2080000</v>
      </c>
      <c r="I146" s="15">
        <f>SUM(I147)</f>
        <v>0</v>
      </c>
      <c r="J146" s="93">
        <f>SUM(J147)</f>
        <v>0</v>
      </c>
      <c r="K146" s="236">
        <f>SUM(K147)</f>
        <v>0</v>
      </c>
      <c r="L146" s="247"/>
      <c r="M146" s="152"/>
      <c r="N146" s="152"/>
    </row>
    <row r="147" spans="1:14" s="17" customFormat="1" ht="36" outlineLevel="5">
      <c r="A147" s="145" t="s">
        <v>37</v>
      </c>
      <c r="B147" s="33" t="s">
        <v>28</v>
      </c>
      <c r="C147" s="33" t="s">
        <v>76</v>
      </c>
      <c r="D147" s="33" t="s">
        <v>121</v>
      </c>
      <c r="E147" s="34" t="s">
        <v>69</v>
      </c>
      <c r="F147" s="35"/>
      <c r="G147" s="35"/>
      <c r="H147" s="104">
        <v>2080000</v>
      </c>
      <c r="I147" s="104">
        <v>0</v>
      </c>
      <c r="J147" s="160">
        <v>0</v>
      </c>
      <c r="K147" s="238">
        <f>I147-J147</f>
        <v>0</v>
      </c>
      <c r="L147" s="247"/>
      <c r="M147" s="152"/>
      <c r="N147" s="152"/>
    </row>
    <row r="148" spans="1:14" s="19" customFormat="1" ht="60" outlineLevel="3">
      <c r="A148" s="139" t="s">
        <v>122</v>
      </c>
      <c r="B148" s="100" t="s">
        <v>28</v>
      </c>
      <c r="C148" s="100" t="s">
        <v>76</v>
      </c>
      <c r="D148" s="100" t="s">
        <v>123</v>
      </c>
      <c r="E148" s="101" t="s">
        <v>29</v>
      </c>
      <c r="F148" s="102"/>
      <c r="G148" s="102"/>
      <c r="H148" s="15">
        <f>SUM(H149)</f>
        <v>2256000</v>
      </c>
      <c r="I148" s="15">
        <f>SUM(I149)</f>
        <v>0</v>
      </c>
      <c r="J148" s="93">
        <f>SUM(J149)</f>
        <v>0</v>
      </c>
      <c r="K148" s="236">
        <f>SUM(K149)</f>
        <v>0</v>
      </c>
      <c r="L148" s="247"/>
      <c r="M148" s="152"/>
      <c r="N148" s="152"/>
    </row>
    <row r="149" spans="1:14" s="17" customFormat="1" ht="36" outlineLevel="5">
      <c r="A149" s="158" t="s">
        <v>124</v>
      </c>
      <c r="B149" s="33" t="s">
        <v>28</v>
      </c>
      <c r="C149" s="33" t="s">
        <v>76</v>
      </c>
      <c r="D149" s="33" t="s">
        <v>123</v>
      </c>
      <c r="E149" s="34" t="s">
        <v>69</v>
      </c>
      <c r="F149" s="35"/>
      <c r="G149" s="35"/>
      <c r="H149" s="104">
        <v>2256000</v>
      </c>
      <c r="I149" s="104">
        <v>0</v>
      </c>
      <c r="J149" s="160">
        <v>0</v>
      </c>
      <c r="K149" s="238">
        <f>I149-J149</f>
        <v>0</v>
      </c>
      <c r="L149" s="247"/>
      <c r="M149" s="152"/>
      <c r="N149" s="152"/>
    </row>
    <row r="150" spans="1:14" s="19" customFormat="1" ht="36" outlineLevel="3">
      <c r="A150" s="139" t="s">
        <v>125</v>
      </c>
      <c r="B150" s="100" t="s">
        <v>28</v>
      </c>
      <c r="C150" s="100" t="s">
        <v>76</v>
      </c>
      <c r="D150" s="100" t="s">
        <v>126</v>
      </c>
      <c r="E150" s="101" t="s">
        <v>29</v>
      </c>
      <c r="F150" s="102"/>
      <c r="G150" s="102"/>
      <c r="H150" s="15">
        <f>SUM(H151:H152)</f>
        <v>199941200</v>
      </c>
      <c r="I150" s="15">
        <f>SUM(I151:I152)</f>
        <v>1957545</v>
      </c>
      <c r="J150" s="93">
        <f>SUM(J151:J152)</f>
        <v>1402576.3299999998</v>
      </c>
      <c r="K150" s="236">
        <f>SUM(K151:K152)</f>
        <v>554968.67000000004</v>
      </c>
      <c r="L150" s="248"/>
      <c r="M150" s="153"/>
      <c r="N150" s="152"/>
    </row>
    <row r="151" spans="1:14" s="21" customFormat="1" outlineLevel="5">
      <c r="A151" s="138" t="s">
        <v>30</v>
      </c>
      <c r="B151" s="117" t="s">
        <v>28</v>
      </c>
      <c r="C151" s="117" t="s">
        <v>76</v>
      </c>
      <c r="D151" s="117" t="s">
        <v>126</v>
      </c>
      <c r="E151" s="118" t="s">
        <v>31</v>
      </c>
      <c r="F151" s="116"/>
      <c r="G151" s="116"/>
      <c r="H151" s="104">
        <v>1999412</v>
      </c>
      <c r="I151" s="104">
        <v>10461</v>
      </c>
      <c r="J151" s="105">
        <v>4715.68</v>
      </c>
      <c r="K151" s="234">
        <f>I151-J151</f>
        <v>5745.32</v>
      </c>
      <c r="L151" s="247"/>
      <c r="M151" s="152"/>
      <c r="N151" s="152"/>
    </row>
    <row r="152" spans="1:14" s="21" customFormat="1" ht="36" outlineLevel="5">
      <c r="A152" s="140" t="s">
        <v>37</v>
      </c>
      <c r="B152" s="117" t="s">
        <v>28</v>
      </c>
      <c r="C152" s="117" t="s">
        <v>76</v>
      </c>
      <c r="D152" s="117" t="s">
        <v>126</v>
      </c>
      <c r="E152" s="118" t="s">
        <v>38</v>
      </c>
      <c r="F152" s="116"/>
      <c r="G152" s="116"/>
      <c r="H152" s="104">
        <v>197941788</v>
      </c>
      <c r="I152" s="104">
        <v>1947084</v>
      </c>
      <c r="J152" s="105">
        <v>1397860.65</v>
      </c>
      <c r="K152" s="234">
        <f>I152-J152</f>
        <v>549223.35000000009</v>
      </c>
      <c r="L152" s="247"/>
      <c r="M152" s="152"/>
      <c r="N152" s="152"/>
    </row>
    <row r="153" spans="1:14" s="28" customFormat="1" ht="51.75" customHeight="1" outlineLevel="3">
      <c r="A153" s="146" t="s">
        <v>70</v>
      </c>
      <c r="B153" s="124" t="s">
        <v>28</v>
      </c>
      <c r="C153" s="124" t="s">
        <v>76</v>
      </c>
      <c r="D153" s="124" t="s">
        <v>71</v>
      </c>
      <c r="E153" s="125" t="s">
        <v>29</v>
      </c>
      <c r="F153" s="126"/>
      <c r="G153" s="126"/>
      <c r="H153" s="127">
        <f>SUM(H154:H157)</f>
        <v>0</v>
      </c>
      <c r="I153" s="127">
        <f>SUM(I154:I157)</f>
        <v>0</v>
      </c>
      <c r="J153" s="162">
        <f>SUM(J154:J157)</f>
        <v>-185251.38</v>
      </c>
      <c r="K153" s="242">
        <f>SUM(K154:K157)</f>
        <v>185251.38</v>
      </c>
      <c r="L153" s="250"/>
      <c r="M153" s="155"/>
      <c r="N153" s="152"/>
    </row>
    <row r="154" spans="1:14" s="26" customFormat="1" ht="36" outlineLevel="5">
      <c r="A154" s="143" t="s">
        <v>30</v>
      </c>
      <c r="B154" s="202" t="s">
        <v>28</v>
      </c>
      <c r="C154" s="202" t="s">
        <v>76</v>
      </c>
      <c r="D154" s="202" t="s">
        <v>71</v>
      </c>
      <c r="E154" s="203" t="s">
        <v>31</v>
      </c>
      <c r="F154" s="204" t="s">
        <v>199</v>
      </c>
      <c r="G154" s="202"/>
      <c r="H154" s="205">
        <v>0</v>
      </c>
      <c r="I154" s="206">
        <v>0</v>
      </c>
      <c r="J154" s="281">
        <v>-2457.88</v>
      </c>
      <c r="K154" s="235">
        <f t="shared" ref="K154:K157" si="10">I154-J154</f>
        <v>2457.88</v>
      </c>
      <c r="L154" s="247"/>
      <c r="M154" s="98"/>
      <c r="N154" s="152"/>
    </row>
    <row r="155" spans="1:14" s="25" customFormat="1" ht="36" outlineLevel="5">
      <c r="A155" s="147" t="s">
        <v>37</v>
      </c>
      <c r="B155" s="199" t="s">
        <v>28</v>
      </c>
      <c r="C155" s="199" t="s">
        <v>76</v>
      </c>
      <c r="D155" s="199" t="s">
        <v>71</v>
      </c>
      <c r="E155" s="200" t="s">
        <v>69</v>
      </c>
      <c r="F155" s="207" t="s">
        <v>186</v>
      </c>
      <c r="G155" s="199" t="s">
        <v>36</v>
      </c>
      <c r="H155" s="197">
        <v>0</v>
      </c>
      <c r="I155" s="201">
        <v>0</v>
      </c>
      <c r="J155" s="281">
        <v>-47155.519999999997</v>
      </c>
      <c r="K155" s="238">
        <f t="shared" si="10"/>
        <v>47155.519999999997</v>
      </c>
      <c r="L155" s="247"/>
      <c r="M155" s="99"/>
      <c r="N155" s="152"/>
    </row>
    <row r="156" spans="1:14" s="25" customFormat="1" ht="36" outlineLevel="5">
      <c r="A156" s="147" t="s">
        <v>37</v>
      </c>
      <c r="B156" s="199">
        <v>148</v>
      </c>
      <c r="C156" s="199">
        <v>1003</v>
      </c>
      <c r="D156" s="199" t="s">
        <v>71</v>
      </c>
      <c r="E156" s="200">
        <v>313</v>
      </c>
      <c r="F156" s="207"/>
      <c r="G156" s="199"/>
      <c r="H156" s="197">
        <v>0</v>
      </c>
      <c r="I156" s="201">
        <v>0</v>
      </c>
      <c r="J156" s="282">
        <v>-17225.8</v>
      </c>
      <c r="K156" s="238">
        <f t="shared" si="10"/>
        <v>17225.8</v>
      </c>
      <c r="L156" s="247"/>
      <c r="M156" s="99"/>
      <c r="N156" s="152"/>
    </row>
    <row r="157" spans="1:14" s="25" customFormat="1" ht="36" outlineLevel="5">
      <c r="A157" s="147" t="s">
        <v>37</v>
      </c>
      <c r="B157" s="199" t="s">
        <v>28</v>
      </c>
      <c r="C157" s="199" t="s">
        <v>76</v>
      </c>
      <c r="D157" s="199" t="s">
        <v>71</v>
      </c>
      <c r="E157" s="200" t="s">
        <v>69</v>
      </c>
      <c r="F157" s="207" t="s">
        <v>199</v>
      </c>
      <c r="G157" s="199" t="s">
        <v>36</v>
      </c>
      <c r="H157" s="197">
        <v>0</v>
      </c>
      <c r="I157" s="201">
        <v>0</v>
      </c>
      <c r="J157" s="283">
        <v>-118412.18</v>
      </c>
      <c r="K157" s="238">
        <f t="shared" si="10"/>
        <v>118412.18</v>
      </c>
      <c r="L157" s="247"/>
      <c r="M157" s="99"/>
      <c r="N157" s="152"/>
    </row>
    <row r="158" spans="1:14" s="19" customFormat="1" ht="51" customHeight="1" outlineLevel="3">
      <c r="A158" s="139" t="s">
        <v>70</v>
      </c>
      <c r="B158" s="100" t="s">
        <v>28</v>
      </c>
      <c r="C158" s="100" t="s">
        <v>76</v>
      </c>
      <c r="D158" s="100" t="s">
        <v>71</v>
      </c>
      <c r="E158" s="101" t="s">
        <v>29</v>
      </c>
      <c r="F158" s="102"/>
      <c r="G158" s="102"/>
      <c r="H158" s="15">
        <f>SUM(H159:H161)</f>
        <v>583340400</v>
      </c>
      <c r="I158" s="15">
        <f>SUM(I159:I161)</f>
        <v>22189700</v>
      </c>
      <c r="J158" s="93">
        <f>SUM(J159:J161)</f>
        <v>21578368.069999997</v>
      </c>
      <c r="K158" s="236">
        <f>SUM(K159:K161)</f>
        <v>611331.93000000168</v>
      </c>
      <c r="L158" s="248"/>
      <c r="M158" s="153"/>
      <c r="N158" s="152"/>
    </row>
    <row r="159" spans="1:14" s="21" customFormat="1" ht="36" outlineLevel="5">
      <c r="A159" s="138" t="s">
        <v>57</v>
      </c>
      <c r="B159" s="117" t="s">
        <v>28</v>
      </c>
      <c r="C159" s="117" t="s">
        <v>76</v>
      </c>
      <c r="D159" s="117" t="s">
        <v>71</v>
      </c>
      <c r="E159" s="118" t="s">
        <v>58</v>
      </c>
      <c r="F159" s="35" t="s">
        <v>229</v>
      </c>
      <c r="G159" s="221" t="s">
        <v>36</v>
      </c>
      <c r="H159" s="104">
        <v>8999000</v>
      </c>
      <c r="I159" s="104">
        <v>0</v>
      </c>
      <c r="J159" s="105">
        <v>0</v>
      </c>
      <c r="K159" s="235">
        <f t="shared" ref="K159:K165" si="11">I159-J159</f>
        <v>0</v>
      </c>
      <c r="L159" s="247"/>
      <c r="M159" s="152"/>
      <c r="N159" s="152"/>
    </row>
    <row r="160" spans="1:14" s="21" customFormat="1" ht="36" outlineLevel="5">
      <c r="A160" s="138" t="s">
        <v>30</v>
      </c>
      <c r="B160" s="117" t="s">
        <v>28</v>
      </c>
      <c r="C160" s="117" t="s">
        <v>76</v>
      </c>
      <c r="D160" s="117" t="s">
        <v>71</v>
      </c>
      <c r="E160" s="118" t="s">
        <v>31</v>
      </c>
      <c r="F160" s="35" t="s">
        <v>229</v>
      </c>
      <c r="G160" s="117" t="s">
        <v>36</v>
      </c>
      <c r="H160" s="104">
        <v>4039600</v>
      </c>
      <c r="I160" s="104">
        <v>147700</v>
      </c>
      <c r="J160" s="105">
        <v>102655.83</v>
      </c>
      <c r="K160" s="234">
        <f t="shared" si="11"/>
        <v>45044.17</v>
      </c>
      <c r="L160" s="247"/>
      <c r="M160" s="152"/>
      <c r="N160" s="152"/>
    </row>
    <row r="161" spans="1:16" s="17" customFormat="1" ht="36" outlineLevel="5">
      <c r="A161" s="145" t="s">
        <v>37</v>
      </c>
      <c r="B161" s="33" t="s">
        <v>28</v>
      </c>
      <c r="C161" s="33" t="s">
        <v>76</v>
      </c>
      <c r="D161" s="33" t="s">
        <v>71</v>
      </c>
      <c r="E161" s="34">
        <v>321</v>
      </c>
      <c r="F161" s="35" t="s">
        <v>229</v>
      </c>
      <c r="G161" s="33" t="s">
        <v>36</v>
      </c>
      <c r="H161" s="104">
        <v>570301800</v>
      </c>
      <c r="I161" s="104">
        <v>22042000</v>
      </c>
      <c r="J161" s="105">
        <v>21475712.239999998</v>
      </c>
      <c r="K161" s="234">
        <f>I161-J161</f>
        <v>566287.76000000164</v>
      </c>
      <c r="L161" s="247"/>
      <c r="M161" s="152"/>
      <c r="N161" s="152"/>
    </row>
    <row r="162" spans="1:16" s="28" customFormat="1" ht="24" outlineLevel="3">
      <c r="A162" s="133" t="s">
        <v>222</v>
      </c>
      <c r="B162" s="102">
        <v>148</v>
      </c>
      <c r="C162" s="102">
        <v>1004</v>
      </c>
      <c r="D162" s="102">
        <v>2230131440</v>
      </c>
      <c r="E162" s="101" t="s">
        <v>29</v>
      </c>
      <c r="F162" s="102"/>
      <c r="G162" s="102"/>
      <c r="H162" s="115">
        <f>SUM(H163)</f>
        <v>1482787200</v>
      </c>
      <c r="I162" s="115">
        <f t="shared" ref="I162:J162" si="12">SUM(I163)</f>
        <v>123071300</v>
      </c>
      <c r="J162" s="161">
        <f t="shared" si="12"/>
        <v>123071300</v>
      </c>
      <c r="K162" s="242">
        <f>SUM(K163:K163)</f>
        <v>0</v>
      </c>
      <c r="L162" s="250"/>
      <c r="M162" s="155"/>
      <c r="N162" s="152"/>
      <c r="O162" s="30"/>
      <c r="P162" s="30"/>
    </row>
    <row r="163" spans="1:16" s="25" customFormat="1" outlineLevel="5">
      <c r="A163" s="225" t="s">
        <v>223</v>
      </c>
      <c r="B163" s="221">
        <v>148</v>
      </c>
      <c r="C163" s="221">
        <v>1004</v>
      </c>
      <c r="D163" s="221">
        <v>2230131440</v>
      </c>
      <c r="E163" s="222">
        <v>530</v>
      </c>
      <c r="F163" s="221"/>
      <c r="G163" s="221"/>
      <c r="H163" s="104">
        <v>1482787200</v>
      </c>
      <c r="I163" s="104">
        <v>123071300</v>
      </c>
      <c r="J163" s="105">
        <v>123071300</v>
      </c>
      <c r="K163" s="238">
        <f t="shared" si="11"/>
        <v>0</v>
      </c>
      <c r="L163" s="247"/>
      <c r="M163" s="152"/>
      <c r="N163" s="152"/>
    </row>
    <row r="164" spans="1:16" s="26" customFormat="1" ht="24" outlineLevel="5">
      <c r="A164" s="133" t="s">
        <v>221</v>
      </c>
      <c r="B164" s="102">
        <v>148</v>
      </c>
      <c r="C164" s="102">
        <v>1004</v>
      </c>
      <c r="D164" s="102">
        <v>2230131460</v>
      </c>
      <c r="E164" s="101" t="s">
        <v>29</v>
      </c>
      <c r="F164" s="102"/>
      <c r="G164" s="102"/>
      <c r="H164" s="115">
        <f>SUM(H165)</f>
        <v>1869676100</v>
      </c>
      <c r="I164" s="115">
        <f t="shared" ref="I164:J164" si="13">SUM(I165)</f>
        <v>155183100</v>
      </c>
      <c r="J164" s="161">
        <f t="shared" si="13"/>
        <v>155183100</v>
      </c>
      <c r="K164" s="240">
        <f>SUM(K165:K165)</f>
        <v>0</v>
      </c>
      <c r="L164" s="249"/>
      <c r="M164" s="154"/>
      <c r="N164" s="152"/>
    </row>
    <row r="165" spans="1:16" s="21" customFormat="1" outlineLevel="5">
      <c r="A165" s="225" t="s">
        <v>223</v>
      </c>
      <c r="B165" s="221">
        <v>148</v>
      </c>
      <c r="C165" s="221">
        <v>1004</v>
      </c>
      <c r="D165" s="221">
        <v>2230131460</v>
      </c>
      <c r="E165" s="222">
        <v>530</v>
      </c>
      <c r="F165" s="221"/>
      <c r="G165" s="221"/>
      <c r="H165" s="104">
        <v>1869676100</v>
      </c>
      <c r="I165" s="104">
        <v>155183100</v>
      </c>
      <c r="J165" s="105">
        <v>155183100</v>
      </c>
      <c r="K165" s="235">
        <f t="shared" si="11"/>
        <v>0</v>
      </c>
      <c r="L165" s="247"/>
      <c r="M165" s="152"/>
      <c r="N165" s="152"/>
    </row>
    <row r="166" spans="1:16" s="28" customFormat="1" ht="84" outlineLevel="3">
      <c r="A166" s="208" t="s">
        <v>240</v>
      </c>
      <c r="B166" s="176" t="s">
        <v>28</v>
      </c>
      <c r="C166" s="176" t="s">
        <v>127</v>
      </c>
      <c r="D166" s="176" t="s">
        <v>241</v>
      </c>
      <c r="E166" s="177" t="s">
        <v>29</v>
      </c>
      <c r="F166" s="178"/>
      <c r="G166" s="178"/>
      <c r="H166" s="179">
        <f>SUM(H167)</f>
        <v>0</v>
      </c>
      <c r="I166" s="179">
        <f t="shared" ref="I166:J166" si="14">SUM(I167)</f>
        <v>0</v>
      </c>
      <c r="J166" s="256">
        <f t="shared" si="14"/>
        <v>-20586</v>
      </c>
      <c r="K166" s="209">
        <f>SUM(K167)</f>
        <v>20586</v>
      </c>
      <c r="L166" s="247"/>
      <c r="M166" s="210"/>
      <c r="N166" s="30"/>
      <c r="O166" s="30"/>
      <c r="P166" s="30"/>
    </row>
    <row r="167" spans="1:16" s="25" customFormat="1" ht="36" outlineLevel="5">
      <c r="A167" s="211" t="s">
        <v>37</v>
      </c>
      <c r="B167" s="181" t="s">
        <v>28</v>
      </c>
      <c r="C167" s="181" t="s">
        <v>127</v>
      </c>
      <c r="D167" s="181" t="s">
        <v>241</v>
      </c>
      <c r="E167" s="182" t="s">
        <v>69</v>
      </c>
      <c r="F167" s="181"/>
      <c r="G167" s="181"/>
      <c r="H167" s="212">
        <v>0</v>
      </c>
      <c r="I167" s="213">
        <v>0</v>
      </c>
      <c r="J167" s="284">
        <v>-20586</v>
      </c>
      <c r="K167" s="174">
        <f t="shared" ref="K167" si="15">I167-J167</f>
        <v>20586</v>
      </c>
      <c r="L167" s="247"/>
      <c r="M167" s="214"/>
    </row>
    <row r="168" spans="1:16" s="19" customFormat="1" ht="24" outlineLevel="3">
      <c r="A168" s="215" t="s">
        <v>141</v>
      </c>
      <c r="B168" s="167" t="s">
        <v>28</v>
      </c>
      <c r="C168" s="167" t="s">
        <v>127</v>
      </c>
      <c r="D168" s="167">
        <v>2230155730</v>
      </c>
      <c r="E168" s="168" t="s">
        <v>29</v>
      </c>
      <c r="F168" s="169"/>
      <c r="G168" s="169"/>
      <c r="H168" s="170">
        <f>SUM(H169)</f>
        <v>0</v>
      </c>
      <c r="I168" s="170">
        <f t="shared" ref="I168:J168" si="16">SUM(I169)</f>
        <v>0</v>
      </c>
      <c r="J168" s="257">
        <f t="shared" si="16"/>
        <v>-4080</v>
      </c>
      <c r="K168" s="171">
        <f>SUM(K169)</f>
        <v>4080</v>
      </c>
      <c r="L168" s="247"/>
      <c r="M168" s="172"/>
      <c r="N168" s="21"/>
      <c r="O168" s="24"/>
      <c r="P168" s="24"/>
    </row>
    <row r="169" spans="1:16" s="21" customFormat="1" ht="36" outlineLevel="5">
      <c r="A169" s="216" t="s">
        <v>37</v>
      </c>
      <c r="B169" s="217" t="s">
        <v>28</v>
      </c>
      <c r="C169" s="217" t="s">
        <v>127</v>
      </c>
      <c r="D169" s="217">
        <v>2230155730</v>
      </c>
      <c r="E169" s="218">
        <v>313</v>
      </c>
      <c r="F169" s="219"/>
      <c r="G169" s="219"/>
      <c r="H169" s="173">
        <v>0</v>
      </c>
      <c r="I169" s="104">
        <v>0</v>
      </c>
      <c r="J169" s="285">
        <v>-4080</v>
      </c>
      <c r="K169" s="220">
        <f t="shared" ref="K169" si="17">I169-J169</f>
        <v>4080</v>
      </c>
      <c r="L169" s="247"/>
      <c r="M169" s="175"/>
    </row>
    <row r="170" spans="1:16" s="19" customFormat="1" ht="48" outlineLevel="3">
      <c r="A170" s="139" t="s">
        <v>128</v>
      </c>
      <c r="B170" s="100" t="s">
        <v>28</v>
      </c>
      <c r="C170" s="100" t="s">
        <v>127</v>
      </c>
      <c r="D170" s="100" t="s">
        <v>129</v>
      </c>
      <c r="E170" s="101" t="s">
        <v>29</v>
      </c>
      <c r="F170" s="102"/>
      <c r="G170" s="102"/>
      <c r="H170" s="15">
        <f>SUM(H171:H172)</f>
        <v>1639067700</v>
      </c>
      <c r="I170" s="15">
        <f>SUM(I171:I172)</f>
        <v>128523252.89</v>
      </c>
      <c r="J170" s="93">
        <f>SUM(J171:J172)</f>
        <v>128133722.93000001</v>
      </c>
      <c r="K170" s="236">
        <f>SUM(K171:K172)</f>
        <v>389529.95999999164</v>
      </c>
      <c r="L170" s="248"/>
      <c r="M170" s="153"/>
      <c r="N170" s="152"/>
      <c r="O170" s="22"/>
      <c r="P170" s="22"/>
    </row>
    <row r="171" spans="1:16" s="21" customFormat="1" outlineLevel="5">
      <c r="A171" s="138" t="s">
        <v>30</v>
      </c>
      <c r="B171" s="117" t="s">
        <v>28</v>
      </c>
      <c r="C171" s="117" t="s">
        <v>127</v>
      </c>
      <c r="D171" s="117" t="s">
        <v>129</v>
      </c>
      <c r="E171" s="118" t="s">
        <v>31</v>
      </c>
      <c r="F171" s="116"/>
      <c r="G171" s="116"/>
      <c r="H171" s="104">
        <v>6530040</v>
      </c>
      <c r="I171" s="104">
        <v>138018.81</v>
      </c>
      <c r="J171" s="105">
        <v>109574.39</v>
      </c>
      <c r="K171" s="234">
        <f t="shared" ref="K171:K203" si="18">I171-J171</f>
        <v>28444.42</v>
      </c>
      <c r="L171" s="247"/>
      <c r="M171" s="152"/>
      <c r="N171" s="152"/>
    </row>
    <row r="172" spans="1:16" s="17" customFormat="1" ht="36" outlineLevel="5">
      <c r="A172" s="158" t="s">
        <v>124</v>
      </c>
      <c r="B172" s="33" t="s">
        <v>28</v>
      </c>
      <c r="C172" s="33" t="s">
        <v>127</v>
      </c>
      <c r="D172" s="33" t="s">
        <v>129</v>
      </c>
      <c r="E172" s="34" t="s">
        <v>69</v>
      </c>
      <c r="F172" s="35"/>
      <c r="G172" s="35"/>
      <c r="H172" s="104">
        <v>1632537660</v>
      </c>
      <c r="I172" s="104">
        <v>128385234.08</v>
      </c>
      <c r="J172" s="105">
        <v>128024148.54000001</v>
      </c>
      <c r="K172" s="234">
        <f t="shared" si="18"/>
        <v>361085.53999999166</v>
      </c>
      <c r="L172" s="247"/>
      <c r="M172" s="152"/>
      <c r="N172" s="152"/>
      <c r="O172" s="18"/>
      <c r="P172" s="18"/>
    </row>
    <row r="173" spans="1:16" s="19" customFormat="1" ht="48" outlineLevel="3">
      <c r="A173" s="139" t="s">
        <v>130</v>
      </c>
      <c r="B173" s="100" t="s">
        <v>28</v>
      </c>
      <c r="C173" s="100" t="s">
        <v>127</v>
      </c>
      <c r="D173" s="100" t="s">
        <v>131</v>
      </c>
      <c r="E173" s="101" t="s">
        <v>29</v>
      </c>
      <c r="F173" s="102"/>
      <c r="G173" s="102"/>
      <c r="H173" s="15">
        <f>SUM(H174:H175)</f>
        <v>17290300</v>
      </c>
      <c r="I173" s="15">
        <f>SUM(I174:I175)</f>
        <v>0</v>
      </c>
      <c r="J173" s="93">
        <f>SUM(J174:J175)</f>
        <v>0</v>
      </c>
      <c r="K173" s="236">
        <f>SUM(K174:K175)</f>
        <v>0</v>
      </c>
      <c r="L173" s="248"/>
      <c r="M173" s="153"/>
      <c r="N173" s="152"/>
      <c r="O173" s="21"/>
      <c r="P173" s="21"/>
    </row>
    <row r="174" spans="1:16" s="21" customFormat="1" outlineLevel="5">
      <c r="A174" s="138" t="s">
        <v>30</v>
      </c>
      <c r="B174" s="117" t="s">
        <v>28</v>
      </c>
      <c r="C174" s="117" t="s">
        <v>127</v>
      </c>
      <c r="D174" s="117" t="s">
        <v>131</v>
      </c>
      <c r="E174" s="118" t="s">
        <v>31</v>
      </c>
      <c r="F174" s="116"/>
      <c r="G174" s="116"/>
      <c r="H174" s="104">
        <v>50000</v>
      </c>
      <c r="I174" s="104">
        <v>0</v>
      </c>
      <c r="J174" s="105">
        <v>0</v>
      </c>
      <c r="K174" s="234">
        <f t="shared" si="18"/>
        <v>0</v>
      </c>
      <c r="L174" s="247"/>
      <c r="M174" s="152"/>
      <c r="N174" s="152"/>
    </row>
    <row r="175" spans="1:16" s="17" customFormat="1" ht="36" outlineLevel="5">
      <c r="A175" s="145" t="s">
        <v>37</v>
      </c>
      <c r="B175" s="33" t="s">
        <v>28</v>
      </c>
      <c r="C175" s="33" t="s">
        <v>127</v>
      </c>
      <c r="D175" s="33">
        <v>2230171320</v>
      </c>
      <c r="E175" s="34" t="s">
        <v>69</v>
      </c>
      <c r="F175" s="35"/>
      <c r="G175" s="35"/>
      <c r="H175" s="104">
        <v>17240300</v>
      </c>
      <c r="I175" s="104">
        <v>0</v>
      </c>
      <c r="J175" s="105">
        <v>0</v>
      </c>
      <c r="K175" s="234">
        <f t="shared" si="18"/>
        <v>0</v>
      </c>
      <c r="L175" s="247"/>
      <c r="M175" s="152"/>
      <c r="N175" s="152"/>
    </row>
    <row r="176" spans="1:16" s="21" customFormat="1" ht="24" outlineLevel="5">
      <c r="A176" s="148" t="s">
        <v>178</v>
      </c>
      <c r="B176" s="100" t="s">
        <v>28</v>
      </c>
      <c r="C176" s="100" t="s">
        <v>127</v>
      </c>
      <c r="D176" s="100" t="s">
        <v>179</v>
      </c>
      <c r="E176" s="101" t="s">
        <v>29</v>
      </c>
      <c r="F176" s="102"/>
      <c r="G176" s="102"/>
      <c r="H176" s="23">
        <f>SUM(H177:H182)</f>
        <v>11534514880</v>
      </c>
      <c r="I176" s="23">
        <f>SUM(I177:I182)</f>
        <v>2462471189.9399996</v>
      </c>
      <c r="J176" s="94">
        <f>SUM(J177:J182)</f>
        <v>2458843906.9299998</v>
      </c>
      <c r="K176" s="159">
        <f>SUM(K177:K182)</f>
        <v>3627283.009999935</v>
      </c>
      <c r="L176" s="251">
        <v>2458595806.4499998</v>
      </c>
      <c r="M176" s="156">
        <f>J176-L176</f>
        <v>248100.48000001907</v>
      </c>
      <c r="N176" s="152"/>
    </row>
    <row r="177" spans="1:16" s="26" customFormat="1" ht="36" outlineLevel="5">
      <c r="A177" s="140" t="s">
        <v>37</v>
      </c>
      <c r="B177" s="29" t="s">
        <v>28</v>
      </c>
      <c r="C177" s="117" t="s">
        <v>127</v>
      </c>
      <c r="D177" s="117" t="s">
        <v>179</v>
      </c>
      <c r="E177" s="118">
        <v>244</v>
      </c>
      <c r="F177" s="29"/>
      <c r="G177" s="117" t="s">
        <v>35</v>
      </c>
      <c r="H177" s="104">
        <v>2306450</v>
      </c>
      <c r="I177" s="279">
        <v>434865</v>
      </c>
      <c r="J177" s="314">
        <v>248100.48000000001</v>
      </c>
      <c r="K177" s="243">
        <f>I177-J177</f>
        <v>186764.52</v>
      </c>
      <c r="L177" s="247"/>
      <c r="M177" s="152"/>
      <c r="N177" s="152"/>
      <c r="O177" s="31"/>
      <c r="P177" s="31"/>
    </row>
    <row r="178" spans="1:16" s="25" customFormat="1" ht="36" outlineLevel="5">
      <c r="A178" s="147" t="s">
        <v>37</v>
      </c>
      <c r="B178" s="97" t="s">
        <v>28</v>
      </c>
      <c r="C178" s="97" t="s">
        <v>127</v>
      </c>
      <c r="D178" s="97" t="s">
        <v>179</v>
      </c>
      <c r="E178" s="128" t="s">
        <v>69</v>
      </c>
      <c r="F178" s="97" t="s">
        <v>238</v>
      </c>
      <c r="G178" s="97" t="s">
        <v>36</v>
      </c>
      <c r="H178" s="107">
        <v>0</v>
      </c>
      <c r="I178" s="279">
        <v>0</v>
      </c>
      <c r="J178" s="314">
        <v>-126011.5</v>
      </c>
      <c r="K178" s="244">
        <f t="shared" ref="K178" si="19">I178-J178</f>
        <v>126011.5</v>
      </c>
      <c r="L178" s="247"/>
      <c r="M178" s="157"/>
      <c r="N178" s="152"/>
      <c r="O178" s="27"/>
      <c r="P178" s="27"/>
    </row>
    <row r="179" spans="1:16" s="25" customFormat="1" ht="36" outlineLevel="5">
      <c r="A179" s="147" t="s">
        <v>37</v>
      </c>
      <c r="B179" s="97" t="s">
        <v>28</v>
      </c>
      <c r="C179" s="97" t="s">
        <v>127</v>
      </c>
      <c r="D179" s="97" t="s">
        <v>179</v>
      </c>
      <c r="E179" s="128" t="s">
        <v>69</v>
      </c>
      <c r="F179" s="97" t="s">
        <v>187</v>
      </c>
      <c r="G179" s="97" t="s">
        <v>36</v>
      </c>
      <c r="H179" s="107">
        <v>0</v>
      </c>
      <c r="I179" s="279">
        <v>0</v>
      </c>
      <c r="J179" s="314">
        <v>-10001</v>
      </c>
      <c r="K179" s="244">
        <f t="shared" si="18"/>
        <v>10001</v>
      </c>
      <c r="L179" s="247"/>
      <c r="M179" s="157"/>
      <c r="N179" s="152"/>
      <c r="O179" s="27"/>
      <c r="P179" s="27"/>
    </row>
    <row r="180" spans="1:16" s="25" customFormat="1" ht="36" outlineLevel="5">
      <c r="A180" s="147" t="s">
        <v>37</v>
      </c>
      <c r="B180" s="97" t="s">
        <v>28</v>
      </c>
      <c r="C180" s="97" t="s">
        <v>127</v>
      </c>
      <c r="D180" s="97" t="s">
        <v>179</v>
      </c>
      <c r="E180" s="128" t="s">
        <v>69</v>
      </c>
      <c r="F180" s="97" t="s">
        <v>200</v>
      </c>
      <c r="G180" s="97" t="s">
        <v>36</v>
      </c>
      <c r="H180" s="107">
        <v>0</v>
      </c>
      <c r="I180" s="279">
        <v>0</v>
      </c>
      <c r="J180" s="314">
        <v>-67697</v>
      </c>
      <c r="K180" s="244">
        <f t="shared" si="18"/>
        <v>67697</v>
      </c>
      <c r="L180" s="247"/>
      <c r="M180" s="157"/>
      <c r="N180" s="152"/>
      <c r="O180" s="27"/>
      <c r="P180" s="27"/>
    </row>
    <row r="181" spans="1:16" s="17" customFormat="1" ht="36" outlineLevel="5">
      <c r="A181" s="145" t="s">
        <v>37</v>
      </c>
      <c r="B181" s="33" t="s">
        <v>28</v>
      </c>
      <c r="C181" s="33" t="s">
        <v>127</v>
      </c>
      <c r="D181" s="33" t="s">
        <v>179</v>
      </c>
      <c r="E181" s="34" t="s">
        <v>69</v>
      </c>
      <c r="F181" s="33" t="s">
        <v>237</v>
      </c>
      <c r="G181" s="33" t="s">
        <v>35</v>
      </c>
      <c r="H181" s="280">
        <v>576610430</v>
      </c>
      <c r="I181" s="279">
        <v>123101816.22</v>
      </c>
      <c r="J181" s="314">
        <v>122939971.54000001</v>
      </c>
      <c r="K181" s="234">
        <f t="shared" si="18"/>
        <v>161844.67999999225</v>
      </c>
      <c r="L181" s="276">
        <v>576610430</v>
      </c>
      <c r="M181" s="276">
        <v>123101816.22</v>
      </c>
      <c r="N181" s="278">
        <v>248100.48000000001</v>
      </c>
      <c r="O181" s="18"/>
      <c r="P181" s="18"/>
    </row>
    <row r="182" spans="1:16" s="17" customFormat="1" ht="36" outlineLevel="5">
      <c r="A182" s="145" t="s">
        <v>37</v>
      </c>
      <c r="B182" s="33" t="s">
        <v>28</v>
      </c>
      <c r="C182" s="33" t="s">
        <v>127</v>
      </c>
      <c r="D182" s="33" t="s">
        <v>179</v>
      </c>
      <c r="E182" s="34" t="s">
        <v>69</v>
      </c>
      <c r="F182" s="33" t="s">
        <v>237</v>
      </c>
      <c r="G182" s="33" t="s">
        <v>36</v>
      </c>
      <c r="H182" s="280">
        <v>10955598000</v>
      </c>
      <c r="I182" s="279">
        <v>2338934508.7199998</v>
      </c>
      <c r="J182" s="314">
        <v>2335859544.4099998</v>
      </c>
      <c r="K182" s="238">
        <f t="shared" si="18"/>
        <v>3074964.3099999428</v>
      </c>
      <c r="L182" s="276">
        <v>10955598000</v>
      </c>
      <c r="M182" s="276">
        <v>2338934508.7199998</v>
      </c>
      <c r="N182" s="277">
        <v>122936086.64</v>
      </c>
      <c r="O182" s="18"/>
      <c r="P182" s="18"/>
    </row>
    <row r="183" spans="1:16" s="19" customFormat="1" ht="24" outlineLevel="3">
      <c r="A183" s="139" t="s">
        <v>132</v>
      </c>
      <c r="B183" s="100" t="s">
        <v>28</v>
      </c>
      <c r="C183" s="100" t="s">
        <v>127</v>
      </c>
      <c r="D183" s="100" t="s">
        <v>133</v>
      </c>
      <c r="E183" s="101" t="s">
        <v>29</v>
      </c>
      <c r="F183" s="102"/>
      <c r="G183" s="102"/>
      <c r="H183" s="15">
        <f>SUM(H184:H185)</f>
        <v>57633600</v>
      </c>
      <c r="I183" s="15">
        <f>SUM(I184:I185)</f>
        <v>2580280.7999999998</v>
      </c>
      <c r="J183" s="93">
        <f>SUM(J184:J185)</f>
        <v>2560000</v>
      </c>
      <c r="K183" s="236">
        <f>SUM(K184:K185)</f>
        <v>20280.8</v>
      </c>
      <c r="L183" s="248"/>
      <c r="M183" s="153"/>
      <c r="N183" s="152"/>
      <c r="O183" s="21"/>
      <c r="P183" s="21"/>
    </row>
    <row r="184" spans="1:16" s="21" customFormat="1" outlineLevel="5">
      <c r="A184" s="138" t="s">
        <v>30</v>
      </c>
      <c r="B184" s="117" t="s">
        <v>28</v>
      </c>
      <c r="C184" s="117" t="s">
        <v>127</v>
      </c>
      <c r="D184" s="117" t="s">
        <v>133</v>
      </c>
      <c r="E184" s="118" t="s">
        <v>31</v>
      </c>
      <c r="F184" s="116"/>
      <c r="G184" s="116"/>
      <c r="H184" s="104">
        <v>18193600</v>
      </c>
      <c r="I184" s="104">
        <v>280.8</v>
      </c>
      <c r="J184" s="105">
        <v>0</v>
      </c>
      <c r="K184" s="234">
        <f t="shared" si="18"/>
        <v>280.8</v>
      </c>
      <c r="L184" s="247"/>
      <c r="M184" s="152"/>
      <c r="N184" s="152"/>
    </row>
    <row r="185" spans="1:16" s="17" customFormat="1" ht="36" outlineLevel="5">
      <c r="A185" s="145" t="s">
        <v>37</v>
      </c>
      <c r="B185" s="33" t="s">
        <v>28</v>
      </c>
      <c r="C185" s="33" t="s">
        <v>127</v>
      </c>
      <c r="D185" s="33" t="s">
        <v>133</v>
      </c>
      <c r="E185" s="34" t="s">
        <v>69</v>
      </c>
      <c r="F185" s="35"/>
      <c r="G185" s="33"/>
      <c r="H185" s="104">
        <v>39440000</v>
      </c>
      <c r="I185" s="104">
        <v>2580000</v>
      </c>
      <c r="J185" s="105">
        <v>2560000</v>
      </c>
      <c r="K185" s="234">
        <f t="shared" si="18"/>
        <v>20000</v>
      </c>
      <c r="L185" s="247"/>
      <c r="M185" s="152"/>
      <c r="N185" s="152"/>
      <c r="O185" s="18"/>
      <c r="P185" s="18"/>
    </row>
    <row r="186" spans="1:16" s="28" customFormat="1" ht="24" outlineLevel="3">
      <c r="A186" s="208" t="s">
        <v>141</v>
      </c>
      <c r="B186" s="176" t="s">
        <v>28</v>
      </c>
      <c r="C186" s="176" t="s">
        <v>127</v>
      </c>
      <c r="D186" s="176" t="s">
        <v>142</v>
      </c>
      <c r="E186" s="177" t="s">
        <v>29</v>
      </c>
      <c r="F186" s="178"/>
      <c r="G186" s="178"/>
      <c r="H186" s="179">
        <f>SUM(H187)</f>
        <v>0</v>
      </c>
      <c r="I186" s="127">
        <f>SUM(I187:I191)</f>
        <v>0</v>
      </c>
      <c r="J186" s="180">
        <f>SUM(J187:J191)</f>
        <v>-14090.71</v>
      </c>
      <c r="K186" s="209">
        <f>SUM(K187:K191)</f>
        <v>14090.71</v>
      </c>
      <c r="L186" s="252"/>
      <c r="M186" s="210"/>
      <c r="N186" s="26"/>
      <c r="O186" s="31"/>
      <c r="P186" s="31"/>
    </row>
    <row r="187" spans="1:16" s="26" customFormat="1" ht="36" outlineLevel="5">
      <c r="A187" s="226" t="s">
        <v>37</v>
      </c>
      <c r="B187" s="228" t="s">
        <v>28</v>
      </c>
      <c r="C187" s="228" t="s">
        <v>127</v>
      </c>
      <c r="D187" s="228" t="s">
        <v>142</v>
      </c>
      <c r="E187" s="229">
        <v>313</v>
      </c>
      <c r="F187" s="230" t="s">
        <v>243</v>
      </c>
      <c r="G187" s="230" t="s">
        <v>36</v>
      </c>
      <c r="H187" s="192">
        <v>0</v>
      </c>
      <c r="I187" s="193">
        <v>0</v>
      </c>
      <c r="J187" s="194">
        <v>-14090.71</v>
      </c>
      <c r="K187" s="227">
        <f t="shared" ref="K187" si="20">I187-J187</f>
        <v>14090.71</v>
      </c>
      <c r="L187" s="252"/>
      <c r="M187" s="214"/>
    </row>
    <row r="188" spans="1:16" s="19" customFormat="1" ht="24" outlineLevel="3">
      <c r="A188" s="139" t="s">
        <v>134</v>
      </c>
      <c r="B188" s="100" t="s">
        <v>28</v>
      </c>
      <c r="C188" s="100" t="s">
        <v>127</v>
      </c>
      <c r="D188" s="100" t="s">
        <v>135</v>
      </c>
      <c r="E188" s="101" t="s">
        <v>29</v>
      </c>
      <c r="F188" s="102"/>
      <c r="G188" s="102"/>
      <c r="H188" s="15">
        <f>SUM(H189)</f>
        <v>25000</v>
      </c>
      <c r="I188" s="15">
        <f>SUM(I189)</f>
        <v>0</v>
      </c>
      <c r="J188" s="93">
        <f>SUM(J189)</f>
        <v>0</v>
      </c>
      <c r="K188" s="236">
        <f>SUM(K189)</f>
        <v>0</v>
      </c>
      <c r="L188" s="248"/>
      <c r="M188" s="153"/>
      <c r="N188" s="152"/>
      <c r="O188" s="21"/>
      <c r="P188" s="21"/>
    </row>
    <row r="189" spans="1:16" s="17" customFormat="1" ht="36" outlineLevel="5">
      <c r="A189" s="145" t="s">
        <v>37</v>
      </c>
      <c r="B189" s="33" t="s">
        <v>28</v>
      </c>
      <c r="C189" s="33" t="s">
        <v>127</v>
      </c>
      <c r="D189" s="33" t="s">
        <v>135</v>
      </c>
      <c r="E189" s="34" t="s">
        <v>69</v>
      </c>
      <c r="F189" s="35"/>
      <c r="G189" s="35"/>
      <c r="H189" s="104">
        <v>25000</v>
      </c>
      <c r="I189" s="104">
        <v>0</v>
      </c>
      <c r="J189" s="160">
        <v>0</v>
      </c>
      <c r="K189" s="234">
        <f t="shared" si="18"/>
        <v>0</v>
      </c>
      <c r="L189" s="247"/>
      <c r="M189" s="152"/>
      <c r="N189" s="152"/>
      <c r="O189" s="18"/>
      <c r="P189" s="18"/>
    </row>
    <row r="190" spans="1:16" s="19" customFormat="1" ht="72" outlineLevel="3">
      <c r="A190" s="139" t="s">
        <v>136</v>
      </c>
      <c r="B190" s="100" t="s">
        <v>28</v>
      </c>
      <c r="C190" s="100" t="s">
        <v>127</v>
      </c>
      <c r="D190" s="100" t="s">
        <v>137</v>
      </c>
      <c r="E190" s="101" t="s">
        <v>29</v>
      </c>
      <c r="F190" s="102"/>
      <c r="G190" s="102"/>
      <c r="H190" s="15">
        <f>SUM(H191:H191)</f>
        <v>84900</v>
      </c>
      <c r="I190" s="15">
        <f>SUM(I191:I191)</f>
        <v>0</v>
      </c>
      <c r="J190" s="93">
        <f>SUM(J191:J191)</f>
        <v>0</v>
      </c>
      <c r="K190" s="236">
        <f>SUM(K191:K191)</f>
        <v>0</v>
      </c>
      <c r="L190" s="248"/>
      <c r="M190" s="153"/>
      <c r="N190" s="152"/>
      <c r="O190" s="21"/>
      <c r="P190" s="21"/>
    </row>
    <row r="191" spans="1:16" s="21" customFormat="1" ht="36" outlineLevel="5">
      <c r="A191" s="138" t="s">
        <v>138</v>
      </c>
      <c r="B191" s="117" t="s">
        <v>28</v>
      </c>
      <c r="C191" s="117" t="s">
        <v>127</v>
      </c>
      <c r="D191" s="117" t="s">
        <v>137</v>
      </c>
      <c r="E191" s="118">
        <v>112</v>
      </c>
      <c r="F191" s="117" t="s">
        <v>242</v>
      </c>
      <c r="G191" s="117" t="s">
        <v>36</v>
      </c>
      <c r="H191" s="104">
        <v>84900</v>
      </c>
      <c r="I191" s="104">
        <v>0</v>
      </c>
      <c r="J191" s="105">
        <v>0</v>
      </c>
      <c r="K191" s="234">
        <f t="shared" si="18"/>
        <v>0</v>
      </c>
      <c r="L191" s="247"/>
      <c r="M191" s="152"/>
      <c r="N191" s="152"/>
      <c r="O191" s="24"/>
      <c r="P191" s="24"/>
    </row>
    <row r="192" spans="1:16" s="19" customFormat="1" ht="63" customHeight="1" outlineLevel="3">
      <c r="A192" s="139" t="s">
        <v>139</v>
      </c>
      <c r="B192" s="100" t="s">
        <v>28</v>
      </c>
      <c r="C192" s="100" t="s">
        <v>127</v>
      </c>
      <c r="D192" s="100" t="s">
        <v>140</v>
      </c>
      <c r="E192" s="101" t="s">
        <v>29</v>
      </c>
      <c r="F192" s="102"/>
      <c r="G192" s="102"/>
      <c r="H192" s="15">
        <f>SUM(H193:H193)</f>
        <v>4300</v>
      </c>
      <c r="I192" s="15">
        <f>SUM(I193:I193)</f>
        <v>0</v>
      </c>
      <c r="J192" s="93">
        <f>SUM(J193:J193)</f>
        <v>0</v>
      </c>
      <c r="K192" s="236">
        <f>SUM(K193:K193)</f>
        <v>0</v>
      </c>
      <c r="L192" s="248"/>
      <c r="M192" s="153"/>
      <c r="N192" s="152"/>
      <c r="O192" s="21"/>
      <c r="P192" s="21"/>
    </row>
    <row r="193" spans="1:16" s="21" customFormat="1" ht="36" outlineLevel="5">
      <c r="A193" s="140" t="s">
        <v>37</v>
      </c>
      <c r="B193" s="117" t="s">
        <v>28</v>
      </c>
      <c r="C193" s="117" t="s">
        <v>127</v>
      </c>
      <c r="D193" s="117" t="s">
        <v>140</v>
      </c>
      <c r="E193" s="118">
        <v>244</v>
      </c>
      <c r="F193" s="116"/>
      <c r="G193" s="116"/>
      <c r="H193" s="104">
        <v>4300</v>
      </c>
      <c r="I193" s="104">
        <v>0</v>
      </c>
      <c r="J193" s="105">
        <v>0</v>
      </c>
      <c r="K193" s="234">
        <f>I193-J193</f>
        <v>0</v>
      </c>
      <c r="L193" s="247"/>
      <c r="M193" s="152"/>
      <c r="N193" s="152"/>
    </row>
    <row r="194" spans="1:16" s="19" customFormat="1" ht="24" outlineLevel="3">
      <c r="A194" s="139" t="s">
        <v>51</v>
      </c>
      <c r="B194" s="100" t="s">
        <v>28</v>
      </c>
      <c r="C194" s="100" t="s">
        <v>143</v>
      </c>
      <c r="D194" s="100" t="s">
        <v>144</v>
      </c>
      <c r="E194" s="101" t="s">
        <v>29</v>
      </c>
      <c r="F194" s="102"/>
      <c r="G194" s="102"/>
      <c r="H194" s="15">
        <f>SUM(H195:H203)</f>
        <v>617198146</v>
      </c>
      <c r="I194" s="15">
        <f>SUM(I195:I203)</f>
        <v>49112720</v>
      </c>
      <c r="J194" s="93">
        <f>SUM(J195:J203)</f>
        <v>33803188.689999998</v>
      </c>
      <c r="K194" s="236">
        <f>SUM(K195:K203)</f>
        <v>15309531.310000001</v>
      </c>
      <c r="L194" s="248"/>
      <c r="M194" s="153"/>
      <c r="N194" s="152"/>
      <c r="O194" s="21"/>
      <c r="P194" s="21"/>
    </row>
    <row r="195" spans="1:16" s="21" customFormat="1" outlineLevel="5">
      <c r="A195" s="138" t="s">
        <v>53</v>
      </c>
      <c r="B195" s="117" t="s">
        <v>28</v>
      </c>
      <c r="C195" s="117" t="s">
        <v>143</v>
      </c>
      <c r="D195" s="117" t="s">
        <v>144</v>
      </c>
      <c r="E195" s="118" t="s">
        <v>54</v>
      </c>
      <c r="F195" s="116"/>
      <c r="G195" s="116"/>
      <c r="H195" s="104">
        <v>430970600</v>
      </c>
      <c r="I195" s="104">
        <v>35430200</v>
      </c>
      <c r="J195" s="105">
        <v>28064108.039999999</v>
      </c>
      <c r="K195" s="235">
        <f t="shared" si="18"/>
        <v>7366091.9600000009</v>
      </c>
      <c r="L195" s="247"/>
      <c r="M195" s="152"/>
      <c r="N195" s="152"/>
    </row>
    <row r="196" spans="1:16" s="21" customFormat="1" ht="40.5" customHeight="1" outlineLevel="5">
      <c r="A196" s="138" t="s">
        <v>55</v>
      </c>
      <c r="B196" s="117" t="s">
        <v>28</v>
      </c>
      <c r="C196" s="117" t="s">
        <v>143</v>
      </c>
      <c r="D196" s="117" t="s">
        <v>144</v>
      </c>
      <c r="E196" s="118" t="s">
        <v>56</v>
      </c>
      <c r="F196" s="116"/>
      <c r="G196" s="116"/>
      <c r="H196" s="104">
        <v>130153100</v>
      </c>
      <c r="I196" s="104">
        <v>10699920</v>
      </c>
      <c r="J196" s="105">
        <v>5502748.6500000004</v>
      </c>
      <c r="K196" s="234">
        <f t="shared" si="18"/>
        <v>5197171.3499999996</v>
      </c>
      <c r="L196" s="247"/>
      <c r="M196" s="152"/>
      <c r="N196" s="152"/>
    </row>
    <row r="197" spans="1:16" s="21" customFormat="1" ht="24" outlineLevel="5">
      <c r="A197" s="138" t="s">
        <v>57</v>
      </c>
      <c r="B197" s="117" t="s">
        <v>28</v>
      </c>
      <c r="C197" s="117" t="s">
        <v>143</v>
      </c>
      <c r="D197" s="117" t="s">
        <v>144</v>
      </c>
      <c r="E197" s="118" t="s">
        <v>58</v>
      </c>
      <c r="F197" s="116"/>
      <c r="G197" s="116"/>
      <c r="H197" s="104">
        <v>29494000</v>
      </c>
      <c r="I197" s="104">
        <v>2457833</v>
      </c>
      <c r="J197" s="105">
        <v>236332</v>
      </c>
      <c r="K197" s="234">
        <f t="shared" si="18"/>
        <v>2221501</v>
      </c>
      <c r="L197" s="247"/>
      <c r="M197" s="152"/>
      <c r="N197" s="152"/>
    </row>
    <row r="198" spans="1:16" s="21" customFormat="1" outlineLevel="5">
      <c r="A198" s="138" t="s">
        <v>30</v>
      </c>
      <c r="B198" s="117" t="s">
        <v>28</v>
      </c>
      <c r="C198" s="117" t="s">
        <v>143</v>
      </c>
      <c r="D198" s="117" t="s">
        <v>144</v>
      </c>
      <c r="E198" s="118" t="s">
        <v>31</v>
      </c>
      <c r="F198" s="116"/>
      <c r="G198" s="116"/>
      <c r="H198" s="104">
        <v>19603246</v>
      </c>
      <c r="I198" s="104"/>
      <c r="J198" s="105">
        <v>0</v>
      </c>
      <c r="K198" s="234">
        <f t="shared" si="18"/>
        <v>0</v>
      </c>
      <c r="L198" s="247"/>
      <c r="M198" s="152"/>
      <c r="N198" s="152"/>
    </row>
    <row r="199" spans="1:16" s="21" customFormat="1" outlineLevel="5">
      <c r="A199" s="138" t="s">
        <v>182</v>
      </c>
      <c r="B199" s="117" t="s">
        <v>28</v>
      </c>
      <c r="C199" s="117" t="s">
        <v>143</v>
      </c>
      <c r="D199" s="117" t="s">
        <v>144</v>
      </c>
      <c r="E199" s="118">
        <v>247</v>
      </c>
      <c r="F199" s="116"/>
      <c r="G199" s="116"/>
      <c r="H199" s="104">
        <v>6297200</v>
      </c>
      <c r="I199" s="104">
        <v>524767</v>
      </c>
      <c r="J199" s="105">
        <v>0</v>
      </c>
      <c r="K199" s="234">
        <f t="shared" si="18"/>
        <v>524767</v>
      </c>
      <c r="L199" s="247"/>
      <c r="M199" s="152"/>
      <c r="N199" s="152"/>
    </row>
    <row r="200" spans="1:16" s="21" customFormat="1" ht="36" outlineLevel="5">
      <c r="A200" s="138" t="s">
        <v>145</v>
      </c>
      <c r="B200" s="117" t="s">
        <v>28</v>
      </c>
      <c r="C200" s="117" t="s">
        <v>143</v>
      </c>
      <c r="D200" s="117" t="s">
        <v>144</v>
      </c>
      <c r="E200" s="118" t="s">
        <v>189</v>
      </c>
      <c r="F200" s="116"/>
      <c r="G200" s="116"/>
      <c r="H200" s="104">
        <v>143546</v>
      </c>
      <c r="I200" s="104">
        <v>0</v>
      </c>
      <c r="J200" s="105">
        <v>0</v>
      </c>
      <c r="K200" s="234">
        <f t="shared" si="18"/>
        <v>0</v>
      </c>
      <c r="L200" s="247"/>
      <c r="M200" s="152"/>
      <c r="N200" s="152"/>
    </row>
    <row r="201" spans="1:16" s="21" customFormat="1" ht="24" outlineLevel="5">
      <c r="A201" s="138" t="s">
        <v>61</v>
      </c>
      <c r="B201" s="117" t="s">
        <v>28</v>
      </c>
      <c r="C201" s="117" t="s">
        <v>143</v>
      </c>
      <c r="D201" s="117" t="s">
        <v>144</v>
      </c>
      <c r="E201" s="118" t="s">
        <v>62</v>
      </c>
      <c r="F201" s="116"/>
      <c r="G201" s="116"/>
      <c r="H201" s="104">
        <v>443940</v>
      </c>
      <c r="I201" s="104">
        <v>0</v>
      </c>
      <c r="J201" s="105">
        <v>0</v>
      </c>
      <c r="K201" s="234">
        <f t="shared" si="18"/>
        <v>0</v>
      </c>
      <c r="L201" s="247"/>
      <c r="M201" s="152"/>
      <c r="N201" s="152"/>
    </row>
    <row r="202" spans="1:16" s="21" customFormat="1" outlineLevel="5">
      <c r="A202" s="138" t="s">
        <v>63</v>
      </c>
      <c r="B202" s="117" t="s">
        <v>28</v>
      </c>
      <c r="C202" s="117" t="s">
        <v>143</v>
      </c>
      <c r="D202" s="117" t="s">
        <v>144</v>
      </c>
      <c r="E202" s="118" t="s">
        <v>64</v>
      </c>
      <c r="F202" s="116"/>
      <c r="G202" s="116"/>
      <c r="H202" s="104">
        <v>42514</v>
      </c>
      <c r="I202" s="104">
        <v>0</v>
      </c>
      <c r="J202" s="105">
        <v>0</v>
      </c>
      <c r="K202" s="234">
        <f t="shared" si="18"/>
        <v>0</v>
      </c>
      <c r="L202" s="247"/>
      <c r="M202" s="152"/>
      <c r="N202" s="152"/>
    </row>
    <row r="203" spans="1:16" s="21" customFormat="1" outlineLevel="5">
      <c r="A203" s="138" t="s">
        <v>65</v>
      </c>
      <c r="B203" s="117" t="s">
        <v>28</v>
      </c>
      <c r="C203" s="117" t="s">
        <v>143</v>
      </c>
      <c r="D203" s="117" t="s">
        <v>144</v>
      </c>
      <c r="E203" s="118" t="s">
        <v>146</v>
      </c>
      <c r="F203" s="116"/>
      <c r="G203" s="116"/>
      <c r="H203" s="104">
        <v>50000</v>
      </c>
      <c r="I203" s="104">
        <v>0</v>
      </c>
      <c r="J203" s="105">
        <v>0</v>
      </c>
      <c r="K203" s="234">
        <f t="shared" si="18"/>
        <v>0</v>
      </c>
      <c r="L203" s="247"/>
      <c r="M203" s="152"/>
      <c r="N203" s="152"/>
      <c r="O203" s="24"/>
      <c r="P203" s="24"/>
    </row>
    <row r="204" spans="1:16" s="19" customFormat="1" ht="24" outlineLevel="3">
      <c r="A204" s="139" t="s">
        <v>147</v>
      </c>
      <c r="B204" s="100" t="s">
        <v>28</v>
      </c>
      <c r="C204" s="100" t="s">
        <v>143</v>
      </c>
      <c r="D204" s="100" t="s">
        <v>148</v>
      </c>
      <c r="E204" s="101" t="s">
        <v>29</v>
      </c>
      <c r="F204" s="102"/>
      <c r="G204" s="102"/>
      <c r="H204" s="15">
        <f>SUM(H205:H214)</f>
        <v>283379800</v>
      </c>
      <c r="I204" s="15">
        <f>SUM(I205:I214)</f>
        <v>18856133</v>
      </c>
      <c r="J204" s="93">
        <f>SUM(J205:J214)</f>
        <v>14880647.77</v>
      </c>
      <c r="K204" s="236">
        <f>SUM(K205:K214)</f>
        <v>3975485.23</v>
      </c>
      <c r="L204" s="248"/>
      <c r="M204" s="153"/>
      <c r="N204" s="152"/>
      <c r="O204" s="21"/>
      <c r="P204" s="21"/>
    </row>
    <row r="205" spans="1:16" s="21" customFormat="1" ht="24" outlineLevel="5">
      <c r="A205" s="138" t="s">
        <v>149</v>
      </c>
      <c r="B205" s="117" t="s">
        <v>28</v>
      </c>
      <c r="C205" s="117" t="s">
        <v>143</v>
      </c>
      <c r="D205" s="117" t="s">
        <v>148</v>
      </c>
      <c r="E205" s="118" t="s">
        <v>150</v>
      </c>
      <c r="F205" s="116"/>
      <c r="G205" s="116"/>
      <c r="H205" s="104">
        <v>203586800</v>
      </c>
      <c r="I205" s="104">
        <v>13965566</v>
      </c>
      <c r="J205" s="105">
        <v>11433193.25</v>
      </c>
      <c r="K205" s="235">
        <f t="shared" ref="K205:K225" si="21">I205-J205</f>
        <v>2532372.75</v>
      </c>
      <c r="L205" s="247"/>
      <c r="M205" s="152"/>
      <c r="N205" s="152"/>
    </row>
    <row r="206" spans="1:16" s="21" customFormat="1" ht="36" outlineLevel="5">
      <c r="A206" s="138" t="s">
        <v>151</v>
      </c>
      <c r="B206" s="117" t="s">
        <v>28</v>
      </c>
      <c r="C206" s="117" t="s">
        <v>143</v>
      </c>
      <c r="D206" s="117" t="s">
        <v>148</v>
      </c>
      <c r="E206" s="118" t="s">
        <v>152</v>
      </c>
      <c r="F206" s="116"/>
      <c r="G206" s="116"/>
      <c r="H206" s="104">
        <v>1200000</v>
      </c>
      <c r="I206" s="104">
        <v>0</v>
      </c>
      <c r="J206" s="105">
        <v>0</v>
      </c>
      <c r="K206" s="235">
        <f t="shared" si="21"/>
        <v>0</v>
      </c>
      <c r="L206" s="247"/>
      <c r="M206" s="152"/>
      <c r="N206" s="152"/>
    </row>
    <row r="207" spans="1:16" s="21" customFormat="1" ht="48" outlineLevel="5">
      <c r="A207" s="138" t="s">
        <v>153</v>
      </c>
      <c r="B207" s="117" t="s">
        <v>28</v>
      </c>
      <c r="C207" s="117" t="s">
        <v>143</v>
      </c>
      <c r="D207" s="117" t="s">
        <v>148</v>
      </c>
      <c r="E207" s="118" t="s">
        <v>154</v>
      </c>
      <c r="F207" s="116"/>
      <c r="G207" s="116"/>
      <c r="H207" s="104">
        <v>61483200</v>
      </c>
      <c r="I207" s="104">
        <v>4217900</v>
      </c>
      <c r="J207" s="105">
        <v>3447454.52</v>
      </c>
      <c r="K207" s="235">
        <f t="shared" si="21"/>
        <v>770445.48</v>
      </c>
      <c r="L207" s="247"/>
      <c r="M207" s="152"/>
      <c r="N207" s="152"/>
    </row>
    <row r="208" spans="1:16" s="21" customFormat="1" ht="24" outlineLevel="5">
      <c r="A208" s="138" t="s">
        <v>57</v>
      </c>
      <c r="B208" s="117" t="s">
        <v>28</v>
      </c>
      <c r="C208" s="117" t="s">
        <v>143</v>
      </c>
      <c r="D208" s="117" t="s">
        <v>148</v>
      </c>
      <c r="E208" s="118" t="s">
        <v>58</v>
      </c>
      <c r="F208" s="116"/>
      <c r="G208" s="116"/>
      <c r="H208" s="104">
        <v>5350000</v>
      </c>
      <c r="I208" s="104">
        <v>445833</v>
      </c>
      <c r="J208" s="105">
        <v>0</v>
      </c>
      <c r="K208" s="234">
        <f t="shared" si="21"/>
        <v>445833</v>
      </c>
      <c r="L208" s="247"/>
      <c r="M208" s="152"/>
      <c r="N208" s="152"/>
    </row>
    <row r="209" spans="1:16" s="21" customFormat="1" outlineLevel="5">
      <c r="A209" s="138" t="s">
        <v>30</v>
      </c>
      <c r="B209" s="117" t="s">
        <v>28</v>
      </c>
      <c r="C209" s="117" t="s">
        <v>143</v>
      </c>
      <c r="D209" s="117" t="s">
        <v>148</v>
      </c>
      <c r="E209" s="118" t="s">
        <v>31</v>
      </c>
      <c r="F209" s="116"/>
      <c r="G209" s="116"/>
      <c r="H209" s="104">
        <v>8560189</v>
      </c>
      <c r="I209" s="104">
        <v>0</v>
      </c>
      <c r="J209" s="105">
        <v>0</v>
      </c>
      <c r="K209" s="234">
        <f t="shared" si="21"/>
        <v>0</v>
      </c>
      <c r="L209" s="247"/>
      <c r="M209" s="152"/>
      <c r="N209" s="152"/>
    </row>
    <row r="210" spans="1:16" s="21" customFormat="1" outlineLevel="5">
      <c r="A210" s="138" t="s">
        <v>182</v>
      </c>
      <c r="B210" s="117" t="s">
        <v>28</v>
      </c>
      <c r="C210" s="117" t="s">
        <v>143</v>
      </c>
      <c r="D210" s="117" t="s">
        <v>148</v>
      </c>
      <c r="E210" s="118">
        <v>247</v>
      </c>
      <c r="F210" s="116"/>
      <c r="G210" s="116"/>
      <c r="H210" s="104">
        <v>2722011</v>
      </c>
      <c r="I210" s="104">
        <v>226834</v>
      </c>
      <c r="J210" s="105">
        <v>0</v>
      </c>
      <c r="K210" s="235">
        <f t="shared" si="21"/>
        <v>226834</v>
      </c>
      <c r="L210" s="247"/>
      <c r="M210" s="152"/>
      <c r="N210" s="152"/>
    </row>
    <row r="211" spans="1:16" s="21" customFormat="1" ht="36" outlineLevel="5">
      <c r="A211" s="138" t="s">
        <v>145</v>
      </c>
      <c r="B211" s="117" t="s">
        <v>28</v>
      </c>
      <c r="C211" s="117" t="s">
        <v>143</v>
      </c>
      <c r="D211" s="117" t="s">
        <v>148</v>
      </c>
      <c r="E211" s="118">
        <v>831</v>
      </c>
      <c r="F211" s="116"/>
      <c r="G211" s="116"/>
      <c r="H211" s="104">
        <v>30000</v>
      </c>
      <c r="I211" s="104">
        <v>0</v>
      </c>
      <c r="J211" s="105">
        <v>0</v>
      </c>
      <c r="K211" s="235">
        <f t="shared" si="21"/>
        <v>0</v>
      </c>
      <c r="L211" s="247"/>
      <c r="M211" s="152"/>
      <c r="N211" s="152"/>
    </row>
    <row r="212" spans="1:16" s="21" customFormat="1" ht="24" outlineLevel="5">
      <c r="A212" s="138" t="s">
        <v>61</v>
      </c>
      <c r="B212" s="117" t="s">
        <v>28</v>
      </c>
      <c r="C212" s="117" t="s">
        <v>143</v>
      </c>
      <c r="D212" s="117" t="s">
        <v>148</v>
      </c>
      <c r="E212" s="118" t="s">
        <v>62</v>
      </c>
      <c r="F212" s="116"/>
      <c r="G212" s="116"/>
      <c r="H212" s="104">
        <v>398600</v>
      </c>
      <c r="I212" s="104">
        <v>0</v>
      </c>
      <c r="J212" s="105">
        <v>0</v>
      </c>
      <c r="K212" s="235">
        <f t="shared" si="21"/>
        <v>0</v>
      </c>
      <c r="L212" s="247"/>
      <c r="M212" s="152"/>
      <c r="N212" s="152"/>
    </row>
    <row r="213" spans="1:16" s="21" customFormat="1" outlineLevel="5">
      <c r="A213" s="138" t="s">
        <v>63</v>
      </c>
      <c r="B213" s="117" t="s">
        <v>28</v>
      </c>
      <c r="C213" s="117" t="s">
        <v>143</v>
      </c>
      <c r="D213" s="117" t="s">
        <v>148</v>
      </c>
      <c r="E213" s="118" t="s">
        <v>64</v>
      </c>
      <c r="F213" s="116"/>
      <c r="G213" s="116"/>
      <c r="H213" s="104">
        <v>19000</v>
      </c>
      <c r="I213" s="104">
        <v>0</v>
      </c>
      <c r="J213" s="105">
        <v>0</v>
      </c>
      <c r="K213" s="235">
        <f t="shared" si="21"/>
        <v>0</v>
      </c>
      <c r="L213" s="247"/>
      <c r="M213" s="152"/>
      <c r="N213" s="152"/>
    </row>
    <row r="214" spans="1:16" s="21" customFormat="1" outlineLevel="5">
      <c r="A214" s="138" t="s">
        <v>65</v>
      </c>
      <c r="B214" s="117" t="s">
        <v>28</v>
      </c>
      <c r="C214" s="117" t="s">
        <v>143</v>
      </c>
      <c r="D214" s="117" t="s">
        <v>148</v>
      </c>
      <c r="E214" s="118">
        <v>853</v>
      </c>
      <c r="F214" s="116"/>
      <c r="G214" s="116"/>
      <c r="H214" s="104">
        <v>30000</v>
      </c>
      <c r="I214" s="104">
        <v>0</v>
      </c>
      <c r="J214" s="105">
        <v>0</v>
      </c>
      <c r="K214" s="235">
        <f t="shared" si="21"/>
        <v>0</v>
      </c>
      <c r="L214" s="247"/>
      <c r="M214" s="152"/>
      <c r="N214" s="152"/>
      <c r="O214" s="24"/>
      <c r="P214" s="24"/>
    </row>
    <row r="215" spans="1:16" s="19" customFormat="1" ht="36" outlineLevel="3">
      <c r="A215" s="139" t="s">
        <v>177</v>
      </c>
      <c r="B215" s="100" t="s">
        <v>28</v>
      </c>
      <c r="C215" s="100" t="s">
        <v>143</v>
      </c>
      <c r="D215" s="100" t="s">
        <v>183</v>
      </c>
      <c r="E215" s="101" t="s">
        <v>29</v>
      </c>
      <c r="F215" s="102"/>
      <c r="G215" s="102"/>
      <c r="H215" s="15">
        <f>SUM(H216:H219)</f>
        <v>1055665300</v>
      </c>
      <c r="I215" s="15">
        <f>SUM(I216:I219)</f>
        <v>0</v>
      </c>
      <c r="J215" s="93">
        <f>SUM(J216:J219)</f>
        <v>-13000</v>
      </c>
      <c r="K215" s="236">
        <f>SUM(K216:K219)</f>
        <v>13000</v>
      </c>
      <c r="L215" s="248"/>
      <c r="M215" s="153"/>
      <c r="N215" s="152"/>
      <c r="O215" s="21"/>
      <c r="P215" s="21"/>
    </row>
    <row r="216" spans="1:16" s="21" customFormat="1" outlineLevel="3">
      <c r="A216" s="138" t="s">
        <v>30</v>
      </c>
      <c r="B216" s="117" t="s">
        <v>28</v>
      </c>
      <c r="C216" s="117" t="s">
        <v>143</v>
      </c>
      <c r="D216" s="117" t="s">
        <v>183</v>
      </c>
      <c r="E216" s="118">
        <v>244</v>
      </c>
      <c r="F216" s="116"/>
      <c r="G216" s="116"/>
      <c r="H216" s="106">
        <v>5252000</v>
      </c>
      <c r="I216" s="104">
        <v>0</v>
      </c>
      <c r="J216" s="105">
        <v>0</v>
      </c>
      <c r="K216" s="234">
        <f>I216-J216</f>
        <v>0</v>
      </c>
      <c r="L216" s="247"/>
      <c r="M216" s="152"/>
      <c r="N216" s="152"/>
    </row>
    <row r="217" spans="1:16" s="26" customFormat="1" ht="36" outlineLevel="5">
      <c r="A217" s="143" t="s">
        <v>50</v>
      </c>
      <c r="B217" s="29" t="s">
        <v>28</v>
      </c>
      <c r="C217" s="29" t="s">
        <v>143</v>
      </c>
      <c r="D217" s="29" t="s">
        <v>183</v>
      </c>
      <c r="E217" s="123">
        <v>321</v>
      </c>
      <c r="F217" s="116" t="s">
        <v>203</v>
      </c>
      <c r="G217" s="29" t="s">
        <v>36</v>
      </c>
      <c r="H217" s="107">
        <v>0</v>
      </c>
      <c r="I217" s="104">
        <v>0</v>
      </c>
      <c r="J217" s="105">
        <v>-13000</v>
      </c>
      <c r="K217" s="243">
        <f t="shared" si="21"/>
        <v>13000</v>
      </c>
      <c r="L217" s="247"/>
      <c r="M217" s="152"/>
      <c r="N217" s="152"/>
      <c r="O217" s="31"/>
      <c r="P217" s="31"/>
    </row>
    <row r="218" spans="1:16" s="21" customFormat="1" ht="36" outlineLevel="5">
      <c r="A218" s="138" t="s">
        <v>50</v>
      </c>
      <c r="B218" s="117" t="s">
        <v>28</v>
      </c>
      <c r="C218" s="117" t="s">
        <v>143</v>
      </c>
      <c r="D218" s="117" t="s">
        <v>183</v>
      </c>
      <c r="E218" s="118">
        <v>321</v>
      </c>
      <c r="F218" s="116" t="s">
        <v>239</v>
      </c>
      <c r="G218" s="117" t="s">
        <v>35</v>
      </c>
      <c r="H218" s="104">
        <v>52521100</v>
      </c>
      <c r="I218" s="104">
        <v>0</v>
      </c>
      <c r="J218" s="105">
        <v>0</v>
      </c>
      <c r="K218" s="234">
        <f>I218-J218</f>
        <v>0</v>
      </c>
      <c r="L218" s="276">
        <v>52521100</v>
      </c>
      <c r="M218" s="276">
        <v>0</v>
      </c>
      <c r="N218" s="152"/>
    </row>
    <row r="219" spans="1:16" s="21" customFormat="1" ht="36" outlineLevel="5">
      <c r="A219" s="138" t="s">
        <v>50</v>
      </c>
      <c r="B219" s="117" t="s">
        <v>28</v>
      </c>
      <c r="C219" s="117" t="s">
        <v>143</v>
      </c>
      <c r="D219" s="117" t="s">
        <v>183</v>
      </c>
      <c r="E219" s="118">
        <v>321</v>
      </c>
      <c r="F219" s="116" t="s">
        <v>239</v>
      </c>
      <c r="G219" s="117" t="s">
        <v>36</v>
      </c>
      <c r="H219" s="104">
        <v>997892200</v>
      </c>
      <c r="I219" s="104">
        <v>0</v>
      </c>
      <c r="J219" s="105">
        <v>0</v>
      </c>
      <c r="K219" s="235">
        <f>I219-J219</f>
        <v>0</v>
      </c>
      <c r="L219" s="276">
        <v>997892200</v>
      </c>
      <c r="M219" s="276">
        <v>0</v>
      </c>
      <c r="N219" s="152"/>
      <c r="O219" s="24"/>
      <c r="P219" s="24"/>
    </row>
    <row r="220" spans="1:16" s="19" customFormat="1" ht="60" outlineLevel="3">
      <c r="A220" s="139" t="s">
        <v>155</v>
      </c>
      <c r="B220" s="100" t="s">
        <v>28</v>
      </c>
      <c r="C220" s="100" t="s">
        <v>143</v>
      </c>
      <c r="D220" s="100" t="s">
        <v>156</v>
      </c>
      <c r="E220" s="101" t="s">
        <v>29</v>
      </c>
      <c r="F220" s="102"/>
      <c r="G220" s="102"/>
      <c r="H220" s="15">
        <f>SUM(H221)</f>
        <v>11591800</v>
      </c>
      <c r="I220" s="15">
        <f>SUM(I221)</f>
        <v>0</v>
      </c>
      <c r="J220" s="93">
        <f>SUM(J221)</f>
        <v>0</v>
      </c>
      <c r="K220" s="236">
        <f>SUM(K221)</f>
        <v>0</v>
      </c>
      <c r="L220" s="248"/>
      <c r="M220" s="153"/>
      <c r="N220" s="152"/>
      <c r="O220" s="21"/>
      <c r="P220" s="21"/>
    </row>
    <row r="221" spans="1:16" s="21" customFormat="1" ht="24" outlineLevel="5">
      <c r="A221" s="138" t="s">
        <v>157</v>
      </c>
      <c r="B221" s="117" t="s">
        <v>28</v>
      </c>
      <c r="C221" s="117" t="s">
        <v>143</v>
      </c>
      <c r="D221" s="117" t="s">
        <v>156</v>
      </c>
      <c r="E221" s="118">
        <v>633</v>
      </c>
      <c r="F221" s="116"/>
      <c r="G221" s="116"/>
      <c r="H221" s="104">
        <v>11591800</v>
      </c>
      <c r="I221" s="104">
        <v>0</v>
      </c>
      <c r="J221" s="105">
        <v>0</v>
      </c>
      <c r="K221" s="235">
        <f t="shared" si="21"/>
        <v>0</v>
      </c>
      <c r="L221" s="247"/>
      <c r="M221" s="152"/>
      <c r="N221" s="152"/>
      <c r="O221" s="24"/>
      <c r="P221" s="24"/>
    </row>
    <row r="222" spans="1:16" s="19" customFormat="1" ht="36" outlineLevel="3">
      <c r="A222" s="139" t="s">
        <v>190</v>
      </c>
      <c r="B222" s="100" t="s">
        <v>28</v>
      </c>
      <c r="C222" s="100" t="s">
        <v>143</v>
      </c>
      <c r="D222" s="100" t="s">
        <v>191</v>
      </c>
      <c r="E222" s="101" t="s">
        <v>29</v>
      </c>
      <c r="F222" s="102"/>
      <c r="G222" s="102"/>
      <c r="H222" s="15">
        <f>SUM(H223)</f>
        <v>1000000</v>
      </c>
      <c r="I222" s="15">
        <f>SUM(I223)</f>
        <v>0</v>
      </c>
      <c r="J222" s="93">
        <f>SUM(J223)</f>
        <v>0</v>
      </c>
      <c r="K222" s="236">
        <f>SUM(K223)</f>
        <v>0</v>
      </c>
      <c r="L222" s="248"/>
      <c r="M222" s="153"/>
      <c r="N222" s="152"/>
      <c r="O222" s="21"/>
      <c r="P222" s="21"/>
    </row>
    <row r="223" spans="1:16" s="21" customFormat="1" ht="24" outlineLevel="5">
      <c r="A223" s="138" t="s">
        <v>157</v>
      </c>
      <c r="B223" s="117" t="s">
        <v>28</v>
      </c>
      <c r="C223" s="117" t="s">
        <v>143</v>
      </c>
      <c r="D223" s="117" t="s">
        <v>191</v>
      </c>
      <c r="E223" s="118">
        <v>633</v>
      </c>
      <c r="F223" s="116"/>
      <c r="G223" s="116"/>
      <c r="H223" s="104">
        <v>1000000</v>
      </c>
      <c r="I223" s="104">
        <v>0</v>
      </c>
      <c r="J223" s="105">
        <v>0</v>
      </c>
      <c r="K223" s="235">
        <f t="shared" si="21"/>
        <v>0</v>
      </c>
      <c r="L223" s="247"/>
      <c r="M223" s="152"/>
      <c r="N223" s="152"/>
      <c r="O223" s="24"/>
      <c r="P223" s="24"/>
    </row>
    <row r="224" spans="1:16" s="19" customFormat="1" ht="60" outlineLevel="3">
      <c r="A224" s="139" t="s">
        <v>192</v>
      </c>
      <c r="B224" s="100" t="s">
        <v>28</v>
      </c>
      <c r="C224" s="100" t="s">
        <v>143</v>
      </c>
      <c r="D224" s="100" t="s">
        <v>193</v>
      </c>
      <c r="E224" s="101" t="s">
        <v>29</v>
      </c>
      <c r="F224" s="102"/>
      <c r="G224" s="102"/>
      <c r="H224" s="15">
        <f>SUM(H225)</f>
        <v>5000000</v>
      </c>
      <c r="I224" s="15">
        <f>SUM(I225)</f>
        <v>1250000</v>
      </c>
      <c r="J224" s="93">
        <f>SUM(J225)</f>
        <v>1250000</v>
      </c>
      <c r="K224" s="236">
        <f>SUM(K225)</f>
        <v>0</v>
      </c>
      <c r="L224" s="247"/>
      <c r="M224" s="152"/>
      <c r="N224" s="152"/>
      <c r="O224" s="21"/>
      <c r="P224" s="21"/>
    </row>
    <row r="225" spans="1:16" s="21" customFormat="1" ht="24" outlineLevel="5">
      <c r="A225" s="138" t="s">
        <v>157</v>
      </c>
      <c r="B225" s="117" t="s">
        <v>28</v>
      </c>
      <c r="C225" s="117" t="s">
        <v>143</v>
      </c>
      <c r="D225" s="117" t="s">
        <v>193</v>
      </c>
      <c r="E225" s="118">
        <v>633</v>
      </c>
      <c r="F225" s="116"/>
      <c r="G225" s="116"/>
      <c r="H225" s="104">
        <v>5000000</v>
      </c>
      <c r="I225" s="104">
        <v>1250000</v>
      </c>
      <c r="J225" s="105">
        <v>1250000</v>
      </c>
      <c r="K225" s="235">
        <f t="shared" si="21"/>
        <v>0</v>
      </c>
      <c r="L225" s="247"/>
      <c r="M225" s="152"/>
      <c r="N225" s="152"/>
      <c r="O225" s="24"/>
      <c r="P225" s="24"/>
    </row>
    <row r="226" spans="1:16" s="19" customFormat="1" ht="24" outlineLevel="3">
      <c r="A226" s="139" t="s">
        <v>204</v>
      </c>
      <c r="B226" s="100" t="s">
        <v>28</v>
      </c>
      <c r="C226" s="100" t="s">
        <v>143</v>
      </c>
      <c r="D226" s="100">
        <v>3020085140</v>
      </c>
      <c r="E226" s="101" t="s">
        <v>29</v>
      </c>
      <c r="F226" s="102"/>
      <c r="G226" s="102"/>
      <c r="H226" s="15">
        <f>SUM(H227)</f>
        <v>6379400</v>
      </c>
      <c r="I226" s="15">
        <f>SUM(I227)</f>
        <v>0</v>
      </c>
      <c r="J226" s="93">
        <f>SUM(J227)</f>
        <v>-146833.09</v>
      </c>
      <c r="K226" s="236">
        <f>SUM(K227)</f>
        <v>146833.09</v>
      </c>
      <c r="L226" s="247"/>
      <c r="M226" s="152"/>
      <c r="N226" s="152"/>
      <c r="O226" s="21"/>
      <c r="P226" s="21"/>
    </row>
    <row r="227" spans="1:16" s="21" customFormat="1" outlineLevel="5">
      <c r="A227" s="138" t="s">
        <v>30</v>
      </c>
      <c r="B227" s="117" t="s">
        <v>28</v>
      </c>
      <c r="C227" s="117" t="s">
        <v>143</v>
      </c>
      <c r="D227" s="117">
        <v>3020085140</v>
      </c>
      <c r="E227" s="118">
        <v>612</v>
      </c>
      <c r="F227" s="116"/>
      <c r="G227" s="116"/>
      <c r="H227" s="104">
        <v>6379400</v>
      </c>
      <c r="I227" s="104">
        <v>0</v>
      </c>
      <c r="J227" s="105">
        <v>-146833.09</v>
      </c>
      <c r="K227" s="235">
        <f>I227-J227</f>
        <v>146833.09</v>
      </c>
      <c r="L227" s="247"/>
      <c r="M227" s="152"/>
      <c r="N227" s="152"/>
      <c r="O227" s="24"/>
      <c r="P227" s="24"/>
    </row>
    <row r="228" spans="1:16" s="32" customFormat="1" ht="24.75" outlineLevel="5" thickBot="1">
      <c r="A228" s="139" t="s">
        <v>158</v>
      </c>
      <c r="B228" s="100" t="s">
        <v>28</v>
      </c>
      <c r="C228" s="100" t="s">
        <v>143</v>
      </c>
      <c r="D228" s="100">
        <v>9990081810</v>
      </c>
      <c r="E228" s="101">
        <v>244</v>
      </c>
      <c r="F228" s="102"/>
      <c r="G228" s="102"/>
      <c r="H228" s="15">
        <v>210000</v>
      </c>
      <c r="I228" s="15">
        <v>0</v>
      </c>
      <c r="J228" s="93">
        <v>0</v>
      </c>
      <c r="K228" s="236">
        <f>I228-J228</f>
        <v>0</v>
      </c>
      <c r="L228" s="247"/>
      <c r="M228" s="152"/>
      <c r="N228" s="152"/>
    </row>
    <row r="229" spans="1:16" ht="15.75" thickBot="1">
      <c r="A229" s="149" t="s">
        <v>159</v>
      </c>
      <c r="B229" s="129"/>
      <c r="C229" s="129"/>
      <c r="D229" s="129"/>
      <c r="E229" s="130"/>
      <c r="F229" s="131"/>
      <c r="G229" s="131"/>
      <c r="H229" s="132">
        <f>H19+H26+H29+H31+H33+H35+H37+H46+H49+H52+H54+H57+H59+H61+H64+H66+H77+H79+H80+H83+H85+H87+H89+H92+H95+H98+H102+H105+H108+H111+H114+H117+H120+H123+H126+H131+H134+H136+H139+H143+H146+H148+H150+H158+H162+H164+H170+H173+H176+H183+H188+H190+H192+H194+H204+H215+H220+H222+H224+H226+H228</f>
        <v>26881950392</v>
      </c>
      <c r="I229" s="132">
        <f>I19+I26+I29+I31+I33+I35+I37+I46+I49+I52+I54+I57+I59+I61+I64+I66+I77+I79+I80+I83+I85+I87+I89+I92+I95+I98+I102+I105+I108+I111+I114+I117+I120+I123+I126+I131+I134+I136+I139+I143+I146+I148+I150+I158+I162+I164+I170+I173+I176+I183+I188+I190+I192+I194+I204+I215+I220+I222+I224+I226+I228</f>
        <v>3420804805.5199995</v>
      </c>
      <c r="J229" s="163">
        <f>J19+J24+J26+J29+J31+J33+J35+J37+J46+J49+J52+J54+J57+J59+J61+J64+J66+J77+J79+J80+J83+J85+J87+J89+J92+J95+J98+J102+J105+J108+J111+J114+J117+J120+J123+J126+J131+J134+J136+J139+J143+J146+J148+J150+J153+J158+J162+J164+J166+J168+J170+J173+J176+J183+J188+J190+J192+J194+J204+J215+J220+J222+J224+J226+J228+J186</f>
        <v>3348070694.3399997</v>
      </c>
      <c r="K229" s="255">
        <f>K19+K24+K26+K29+K31+K33+K35+K37+K46+K49+K52+K54+K57+K59+K61+K64+K66+K77+K79+K80+K83+K85+K87+K89+K92+K95+K98+K102+K105+K108+K111+K114+K117+K120+K123+K126+K131+K134+K136+K139+K143+K146+K148+K150+K153+K158+K162+K164+K166+K168+K170+K173+K176+K183+K188+K190+K192+K194+K204+K215+K220+K222+K224+K226+K228+K186</f>
        <v>72734111.179999933</v>
      </c>
      <c r="L229" s="233" t="s">
        <v>188</v>
      </c>
      <c r="M229" s="36">
        <f>H189+H185+H182+H181+H175+H172+H149+H147+H145+H135+H133+H119+H110+H107+H104+H97+H94+H82+H63</f>
        <v>15059764980</v>
      </c>
      <c r="N229" s="37"/>
    </row>
    <row r="230" spans="1:16" ht="16.5" thickBot="1">
      <c r="A230" s="109"/>
      <c r="B230" s="110"/>
      <c r="C230" s="110"/>
      <c r="D230" s="110"/>
      <c r="E230" s="111"/>
      <c r="F230" s="112"/>
      <c r="G230" s="112"/>
      <c r="H230" s="150"/>
      <c r="I230" s="151"/>
      <c r="J230" s="113" t="s">
        <v>198</v>
      </c>
      <c r="K230" s="253"/>
      <c r="L230" s="36" t="s">
        <v>160</v>
      </c>
      <c r="M230" s="38">
        <f>H20+H21+H22+H23+H26+H29+H31+H33+H35+H37+H46+H49+H52+H54+H57+H59+H62+H64+H66+H77+H79+H81+H83+H85+H87+H89+H93+H96+H98+H103+H106+H109+H111+H114+H118+H120+H123+H126+H132+H136+H139+H144+H150+H158+H162+H164+H171+H174+H177+H184+H190+H192+H194+H204+H215+H220+H222+H224+H226+H228</f>
        <v>11822185412</v>
      </c>
      <c r="N230" s="103"/>
    </row>
    <row r="231" spans="1:16" ht="12.75" thickBot="1">
      <c r="A231" s="40"/>
      <c r="B231" s="41"/>
      <c r="C231" s="41"/>
      <c r="D231" s="41"/>
      <c r="E231" s="298"/>
      <c r="F231" s="298"/>
      <c r="G231" s="298"/>
      <c r="H231" s="298"/>
      <c r="I231" s="298"/>
      <c r="J231" s="299"/>
      <c r="K231" s="254"/>
      <c r="L231" s="36" t="s">
        <v>161</v>
      </c>
      <c r="M231" s="36">
        <f>I229</f>
        <v>3420804805.5199995</v>
      </c>
      <c r="N231" s="39"/>
    </row>
    <row r="232" spans="1:16" ht="15.75" thickBot="1">
      <c r="A232" s="300" t="s">
        <v>163</v>
      </c>
      <c r="B232" s="301"/>
      <c r="C232" s="301"/>
      <c r="D232" s="301"/>
      <c r="E232" s="301"/>
      <c r="F232" s="301"/>
      <c r="G232" s="301"/>
      <c r="H232" s="301"/>
      <c r="I232" s="301"/>
      <c r="J232" s="95"/>
      <c r="K232" s="42"/>
      <c r="L232" s="36" t="s">
        <v>162</v>
      </c>
      <c r="M232" s="36">
        <f>J229</f>
        <v>3348070694.3399997</v>
      </c>
      <c r="N232" s="232"/>
    </row>
    <row r="233" spans="1:16" ht="15.75" thickBot="1">
      <c r="A233" s="300" t="s">
        <v>164</v>
      </c>
      <c r="B233" s="301"/>
      <c r="C233" s="301"/>
      <c r="D233" s="301"/>
      <c r="E233" s="301"/>
      <c r="F233" s="301"/>
      <c r="G233" s="301"/>
      <c r="H233" s="301"/>
      <c r="I233" s="301"/>
      <c r="J233" s="43"/>
      <c r="K233" s="42"/>
      <c r="L233" s="44" t="s">
        <v>25</v>
      </c>
      <c r="M233" s="45">
        <f>M231-M232</f>
        <v>72734111.179999828</v>
      </c>
      <c r="N233" s="8"/>
    </row>
    <row r="234" spans="1:16" ht="57">
      <c r="A234" s="61" t="s">
        <v>165</v>
      </c>
      <c r="B234" s="62" t="s">
        <v>166</v>
      </c>
      <c r="C234" s="63" t="s">
        <v>167</v>
      </c>
      <c r="D234" s="302" t="s">
        <v>23</v>
      </c>
      <c r="E234" s="303"/>
      <c r="F234" s="304"/>
      <c r="G234" s="62" t="s">
        <v>24</v>
      </c>
      <c r="H234" s="62" t="s">
        <v>168</v>
      </c>
      <c r="I234" s="68"/>
      <c r="J234" s="43"/>
      <c r="K234" s="42"/>
      <c r="L234" s="152"/>
      <c r="M234" s="232"/>
    </row>
    <row r="235" spans="1:16" ht="57">
      <c r="A235" s="65" t="s">
        <v>169</v>
      </c>
      <c r="B235" s="66" t="s">
        <v>170</v>
      </c>
      <c r="C235" s="67"/>
      <c r="D235" s="305">
        <f>I229</f>
        <v>3420804805.5199995</v>
      </c>
      <c r="E235" s="306"/>
      <c r="F235" s="307"/>
      <c r="G235" s="91">
        <f>J229</f>
        <v>3348070694.3399997</v>
      </c>
      <c r="H235" s="91">
        <f>K229</f>
        <v>72734111.179999933</v>
      </c>
      <c r="I235" s="68"/>
      <c r="J235" s="43"/>
      <c r="L235" s="39"/>
      <c r="M235" s="39"/>
    </row>
    <row r="236" spans="1:16" ht="14.25">
      <c r="A236" s="65" t="s">
        <v>171</v>
      </c>
      <c r="B236" s="66" t="s">
        <v>172</v>
      </c>
      <c r="C236" s="66"/>
      <c r="D236" s="289"/>
      <c r="E236" s="287"/>
      <c r="F236" s="288"/>
      <c r="G236" s="91"/>
      <c r="H236" s="165"/>
      <c r="I236" s="68"/>
      <c r="J236" s="43"/>
      <c r="L236" s="39"/>
      <c r="M236" s="39"/>
    </row>
    <row r="237" spans="1:16" ht="14.25">
      <c r="A237" s="70" t="s">
        <v>173</v>
      </c>
      <c r="B237" s="66" t="s">
        <v>174</v>
      </c>
      <c r="C237" s="66"/>
      <c r="D237" s="286"/>
      <c r="E237" s="287"/>
      <c r="F237" s="288"/>
      <c r="G237" s="69"/>
      <c r="H237" s="164"/>
      <c r="I237" s="68"/>
      <c r="J237" s="43"/>
      <c r="L237" s="39"/>
      <c r="M237" s="47"/>
    </row>
    <row r="238" spans="1:16" ht="14.25">
      <c r="A238" s="65" t="s">
        <v>175</v>
      </c>
      <c r="B238" s="66" t="s">
        <v>176</v>
      </c>
      <c r="C238" s="66"/>
      <c r="D238" s="289"/>
      <c r="E238" s="287"/>
      <c r="F238" s="288"/>
      <c r="G238" s="69"/>
      <c r="H238" s="69"/>
      <c r="I238" s="68"/>
      <c r="J238" s="43"/>
      <c r="M238" s="47"/>
    </row>
    <row r="239" spans="1:16" ht="14.25">
      <c r="A239" s="71"/>
      <c r="B239" s="72"/>
      <c r="C239" s="72"/>
      <c r="D239" s="72"/>
      <c r="E239" s="73"/>
      <c r="F239" s="64"/>
      <c r="G239" s="68"/>
      <c r="H239" s="74"/>
      <c r="I239" s="68"/>
      <c r="J239" s="43"/>
      <c r="M239" s="47"/>
    </row>
    <row r="240" spans="1:16" ht="14.25">
      <c r="A240" s="75"/>
      <c r="B240" s="72"/>
      <c r="C240" s="72"/>
      <c r="D240" s="72"/>
      <c r="E240" s="73"/>
      <c r="F240" s="64"/>
      <c r="G240" s="64"/>
      <c r="H240" s="231"/>
      <c r="I240" s="68"/>
      <c r="J240" s="43"/>
      <c r="M240" s="39"/>
    </row>
    <row r="241" spans="1:13" ht="14.25">
      <c r="A241" s="75"/>
      <c r="B241" s="72"/>
      <c r="C241" s="72"/>
      <c r="D241" s="72"/>
      <c r="E241" s="73"/>
      <c r="F241" s="64"/>
      <c r="G241" s="64"/>
      <c r="H241" s="74"/>
      <c r="I241" s="68"/>
      <c r="J241" s="43"/>
    </row>
    <row r="242" spans="1:13" ht="14.25">
      <c r="A242" s="75"/>
      <c r="B242" s="72"/>
      <c r="C242" s="72"/>
      <c r="D242" s="72"/>
      <c r="E242" s="73"/>
      <c r="F242" s="64"/>
      <c r="G242" s="64"/>
      <c r="H242" s="74"/>
      <c r="I242" s="68"/>
      <c r="J242" s="7"/>
      <c r="M242" s="39"/>
    </row>
    <row r="243" spans="1:13" ht="14.25">
      <c r="A243" s="75"/>
      <c r="B243" s="72"/>
      <c r="C243" s="72"/>
      <c r="D243" s="72"/>
      <c r="E243" s="73"/>
      <c r="F243" s="64"/>
      <c r="G243" s="64"/>
      <c r="H243" s="74"/>
      <c r="I243" s="68"/>
      <c r="J243" s="43"/>
    </row>
    <row r="244" spans="1:13" ht="15">
      <c r="A244" s="290" t="s">
        <v>245</v>
      </c>
      <c r="B244" s="291"/>
      <c r="C244" s="291"/>
      <c r="D244" s="166"/>
      <c r="E244" s="166"/>
      <c r="F244" s="166"/>
      <c r="G244" s="295" t="s">
        <v>246</v>
      </c>
      <c r="H244" s="295"/>
      <c r="I244" s="68"/>
      <c r="J244" s="7"/>
    </row>
    <row r="245" spans="1:13" ht="15">
      <c r="A245" s="273"/>
      <c r="B245" s="274"/>
      <c r="C245" s="274"/>
      <c r="D245" s="76"/>
      <c r="E245" s="77"/>
      <c r="F245" s="78"/>
      <c r="G245" s="275"/>
      <c r="H245" s="275"/>
      <c r="I245" s="64"/>
      <c r="J245" s="7"/>
      <c r="L245" s="39"/>
    </row>
    <row r="246" spans="1:13" ht="15">
      <c r="A246" s="273"/>
      <c r="B246" s="274"/>
      <c r="C246" s="274"/>
      <c r="D246" s="76"/>
      <c r="E246" s="77"/>
      <c r="F246" s="78"/>
      <c r="G246" s="275"/>
      <c r="H246" s="275"/>
      <c r="I246" s="64"/>
      <c r="J246" s="7"/>
    </row>
    <row r="247" spans="1:13" ht="15">
      <c r="A247" s="79"/>
      <c r="B247" s="80"/>
      <c r="C247" s="81"/>
      <c r="D247" s="80"/>
      <c r="E247" s="77"/>
      <c r="F247" s="78"/>
      <c r="G247" s="78"/>
      <c r="H247" s="78"/>
      <c r="I247" s="64"/>
      <c r="J247" s="7"/>
    </row>
    <row r="248" spans="1:13" ht="15">
      <c r="A248" s="292" t="s">
        <v>197</v>
      </c>
      <c r="B248" s="293"/>
      <c r="C248" s="293"/>
      <c r="D248" s="76"/>
      <c r="E248" s="77"/>
      <c r="F248" s="78"/>
      <c r="G248" s="294" t="s">
        <v>208</v>
      </c>
      <c r="H248" s="294"/>
      <c r="I248" s="68"/>
      <c r="J248" s="7"/>
    </row>
    <row r="249" spans="1:13">
      <c r="A249" s="57"/>
      <c r="B249" s="8"/>
      <c r="C249" s="8"/>
      <c r="D249" s="8"/>
      <c r="E249" s="9"/>
      <c r="F249" s="10"/>
      <c r="G249" s="10"/>
      <c r="H249" s="11"/>
      <c r="I249" s="10"/>
      <c r="J249" s="7"/>
    </row>
    <row r="250" spans="1:13" ht="12.75" thickBot="1">
      <c r="A250" s="58"/>
      <c r="B250" s="48"/>
      <c r="C250" s="48"/>
      <c r="D250" s="48"/>
      <c r="E250" s="49"/>
      <c r="F250" s="50"/>
      <c r="G250" s="50"/>
      <c r="H250" s="51"/>
      <c r="I250" s="50"/>
      <c r="J250" s="52"/>
    </row>
    <row r="253" spans="1:13">
      <c r="H253" s="54"/>
    </row>
    <row r="262" spans="1:11">
      <c r="A262" s="60"/>
      <c r="E262" s="6"/>
      <c r="F262" s="6"/>
      <c r="G262" s="6"/>
      <c r="H262" s="6"/>
      <c r="I262" s="6"/>
      <c r="J262" s="6"/>
      <c r="K262" s="6"/>
    </row>
  </sheetData>
  <mergeCells count="22">
    <mergeCell ref="A10:F10"/>
    <mergeCell ref="A2:J2"/>
    <mergeCell ref="A3:J3"/>
    <mergeCell ref="A4:J4"/>
    <mergeCell ref="D7:G7"/>
    <mergeCell ref="D9:G9"/>
    <mergeCell ref="D236:F236"/>
    <mergeCell ref="A11:F11"/>
    <mergeCell ref="E231:J231"/>
    <mergeCell ref="A232:I232"/>
    <mergeCell ref="A233:I233"/>
    <mergeCell ref="D234:F234"/>
    <mergeCell ref="D235:F235"/>
    <mergeCell ref="A55:A56"/>
    <mergeCell ref="A50:A51"/>
    <mergeCell ref="A47:A48"/>
    <mergeCell ref="D237:F237"/>
    <mergeCell ref="D238:F238"/>
    <mergeCell ref="A244:C244"/>
    <mergeCell ref="A248:C248"/>
    <mergeCell ref="G248:H248"/>
    <mergeCell ref="G244:H244"/>
  </mergeCells>
  <pageMargins left="0.35433070866141736" right="3.937007874015748E-2" top="0.35433070866141736" bottom="0.35433070866141736" header="0.31496062992125984" footer="0.31496062992125984"/>
  <pageSetup paperSize="9" scale="59" fitToWidth="0" fitToHeight="0" orientation="portrait" r:id="rId1"/>
  <rowBreaks count="5" manualBreakCount="5">
    <brk id="46" max="9" man="1"/>
    <brk id="83" max="9" man="1"/>
    <brk id="126" max="9" man="1"/>
    <brk id="158" max="9" man="1"/>
    <brk id="197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1ММ</vt:lpstr>
      <vt:lpstr>'1ММ'!Заголовки_для_печати</vt:lpstr>
      <vt:lpstr>'1ММ'!Область_печати</vt:lpstr>
    </vt:vector>
  </TitlesOfParts>
  <Company>Минтруд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Аликади</dc:creator>
  <cp:lastModifiedBy>Аликади Муртазалиев</cp:lastModifiedBy>
  <cp:lastPrinted>2023-02-07T07:16:24Z</cp:lastPrinted>
  <dcterms:created xsi:type="dcterms:W3CDTF">2020-02-07T09:07:07Z</dcterms:created>
  <dcterms:modified xsi:type="dcterms:W3CDTF">2023-02-07T07:25:08Z</dcterms:modified>
</cp:coreProperties>
</file>