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740" yWindow="-105" windowWidth="15285" windowHeight="11760"/>
  </bookViews>
  <sheets>
    <sheet name="1ММ " sheetId="8" r:id="rId1"/>
  </sheets>
  <definedNames>
    <definedName name="_xlnm._FilterDatabase" localSheetId="0" hidden="1">'1ММ '!$A$16:$M$281</definedName>
    <definedName name="_xlnm.Print_Titles" localSheetId="0">'1ММ '!$16:$16</definedName>
    <definedName name="_xlnm.Print_Area" localSheetId="0">'1ММ '!$A$1:$M$293</definedName>
  </definedNames>
  <calcPr calcId="144525"/>
</workbook>
</file>

<file path=xl/calcChain.xml><?xml version="1.0" encoding="utf-8"?>
<calcChain xmlns="http://schemas.openxmlformats.org/spreadsheetml/2006/main">
  <c r="K272" i="8" l="1"/>
  <c r="J189" i="8" l="1"/>
  <c r="J78" i="8"/>
  <c r="I260" i="8"/>
  <c r="I244" i="8"/>
  <c r="I233" i="8"/>
  <c r="I221" i="8"/>
  <c r="I215" i="8"/>
  <c r="I208" i="8"/>
  <c r="I205" i="8"/>
  <c r="I200" i="8"/>
  <c r="I192" i="8"/>
  <c r="I189" i="8"/>
  <c r="I181" i="8"/>
  <c r="I172" i="8"/>
  <c r="I165" i="8"/>
  <c r="I161" i="8"/>
  <c r="I158" i="8"/>
  <c r="I152" i="8"/>
  <c r="I147" i="8"/>
  <c r="I132" i="8"/>
  <c r="I129" i="8"/>
  <c r="I126" i="8"/>
  <c r="I123" i="8"/>
  <c r="I117" i="8"/>
  <c r="I80" i="8"/>
  <c r="I75" i="8"/>
  <c r="I54" i="8"/>
  <c r="I254" i="8"/>
  <c r="I19" i="8"/>
  <c r="I22" i="8"/>
  <c r="I27" i="8"/>
  <c r="I29" i="8"/>
  <c r="I32" i="8"/>
  <c r="I35" i="8"/>
  <c r="I38" i="8"/>
  <c r="I40" i="8"/>
  <c r="I42" i="8"/>
  <c r="I44" i="8"/>
  <c r="I46" i="8"/>
  <c r="I49" i="8"/>
  <c r="I51" i="8"/>
  <c r="I65" i="8"/>
  <c r="I68" i="8"/>
  <c r="I70" i="8"/>
  <c r="I72" i="8"/>
  <c r="I78" i="8"/>
  <c r="I92" i="8"/>
  <c r="I94" i="8"/>
  <c r="I100" i="8"/>
  <c r="I103" i="8"/>
  <c r="I106" i="8"/>
  <c r="I108" i="8"/>
  <c r="I111" i="8"/>
  <c r="I114" i="8"/>
  <c r="I135" i="8"/>
  <c r="I138" i="8"/>
  <c r="I141" i="8"/>
  <c r="I144" i="8"/>
  <c r="I155" i="8"/>
  <c r="I168" i="8"/>
  <c r="I170" i="8"/>
  <c r="I175" i="8"/>
  <c r="I187" i="8"/>
  <c r="I195" i="8"/>
  <c r="I198" i="8"/>
  <c r="I210" i="8"/>
  <c r="I212" i="8"/>
  <c r="I250" i="8"/>
  <c r="I252" i="8"/>
  <c r="I256" i="8"/>
  <c r="I264" i="8"/>
  <c r="I266" i="8"/>
  <c r="I269" i="8"/>
  <c r="M272" i="8"/>
  <c r="H97" i="8"/>
  <c r="I272" i="8" l="1"/>
  <c r="M274" i="8" s="1"/>
  <c r="J27" i="8"/>
  <c r="J161" i="8"/>
  <c r="J215" i="8"/>
  <c r="J260" i="8"/>
  <c r="J252" i="8"/>
  <c r="J266" i="8"/>
  <c r="J254" i="8"/>
  <c r="J175" i="8"/>
  <c r="J147" i="8"/>
  <c r="J117" i="8"/>
  <c r="K118" i="8"/>
  <c r="J75" i="8"/>
  <c r="J192" i="8"/>
  <c r="J80" i="8"/>
  <c r="J200" i="8"/>
  <c r="J205" i="8"/>
  <c r="J221" i="8"/>
  <c r="J233" i="8"/>
  <c r="J244" i="8"/>
  <c r="J269" i="8"/>
  <c r="J195" i="8"/>
  <c r="K189" i="8" l="1"/>
  <c r="K96" i="8"/>
  <c r="H72" i="8"/>
  <c r="H54" i="8"/>
  <c r="H138" i="8"/>
  <c r="H123" i="8"/>
  <c r="H117" i="8"/>
  <c r="H189" i="8"/>
  <c r="H221" i="8"/>
  <c r="K21" i="8"/>
  <c r="H200" i="8"/>
  <c r="K201" i="8"/>
  <c r="K185" i="8"/>
  <c r="K186" i="8"/>
  <c r="K188" i="8"/>
  <c r="K190" i="8"/>
  <c r="K191" i="8"/>
  <c r="K97" i="8"/>
  <c r="K98" i="8"/>
  <c r="K99" i="8"/>
  <c r="H100" i="8"/>
  <c r="J100" i="8"/>
  <c r="K64" i="8"/>
  <c r="K55" i="8"/>
  <c r="K56" i="8"/>
  <c r="K57" i="8"/>
  <c r="K58" i="8"/>
  <c r="K59" i="8"/>
  <c r="K60" i="8"/>
  <c r="K61" i="8"/>
  <c r="K62" i="8"/>
  <c r="K63" i="8"/>
  <c r="K100" i="8" l="1"/>
  <c r="K218" i="8"/>
  <c r="H175" i="8"/>
  <c r="K177" i="8"/>
  <c r="H216" i="8" l="1"/>
  <c r="H215" i="8" s="1"/>
  <c r="K73" i="8" l="1"/>
  <c r="K74" i="8"/>
  <c r="K47" i="8"/>
  <c r="K48" i="8"/>
  <c r="J46" i="8"/>
  <c r="H46" i="8"/>
  <c r="J72" i="8"/>
  <c r="K46" i="8" l="1"/>
  <c r="K72" i="8"/>
  <c r="K179" i="8"/>
  <c r="K71" i="8"/>
  <c r="K70" i="8" s="1"/>
  <c r="K79" i="8"/>
  <c r="K77" i="8"/>
  <c r="K76" i="8"/>
  <c r="K69" i="8"/>
  <c r="K67" i="8"/>
  <c r="K66" i="8"/>
  <c r="K53" i="8"/>
  <c r="K52" i="8"/>
  <c r="K50" i="8"/>
  <c r="K45" i="8"/>
  <c r="K43" i="8"/>
  <c r="K41" i="8"/>
  <c r="K39" i="8"/>
  <c r="K37" i="8"/>
  <c r="K36" i="8"/>
  <c r="K34" i="8"/>
  <c r="K33" i="8"/>
  <c r="K31" i="8"/>
  <c r="K30" i="8"/>
  <c r="K28" i="8"/>
  <c r="K26" i="8"/>
  <c r="K25" i="8"/>
  <c r="K24" i="8"/>
  <c r="K270" i="8"/>
  <c r="K271" i="8"/>
  <c r="K269" i="8" l="1"/>
  <c r="K65" i="8"/>
  <c r="J70" i="8"/>
  <c r="H70" i="8"/>
  <c r="H269" i="8"/>
  <c r="J65" i="8" l="1"/>
  <c r="H65" i="8"/>
  <c r="H198" i="8" l="1"/>
  <c r="K268" i="8" l="1"/>
  <c r="K109" i="8"/>
  <c r="K110" i="8"/>
  <c r="K119" i="8"/>
  <c r="K120" i="8"/>
  <c r="K199" i="8"/>
  <c r="K198" i="8" s="1"/>
  <c r="K214" i="8"/>
  <c r="K220" i="8"/>
  <c r="K226" i="8"/>
  <c r="K267" i="8"/>
  <c r="K266" i="8" s="1"/>
  <c r="J198" i="8"/>
  <c r="J187" i="8"/>
  <c r="J181" i="8"/>
  <c r="J172" i="8"/>
  <c r="J170" i="8"/>
  <c r="J168" i="8"/>
  <c r="J165" i="8"/>
  <c r="J158" i="8"/>
  <c r="J155" i="8"/>
  <c r="J152" i="8"/>
  <c r="J144" i="8"/>
  <c r="J141" i="8"/>
  <c r="J138" i="8"/>
  <c r="J135" i="8"/>
  <c r="J132" i="8"/>
  <c r="J129" i="8"/>
  <c r="J126" i="8"/>
  <c r="J123" i="8"/>
  <c r="J114" i="8"/>
  <c r="J94" i="8"/>
  <c r="J92" i="8"/>
  <c r="J54" i="8"/>
  <c r="J51" i="8"/>
  <c r="J49" i="8"/>
  <c r="J44" i="8"/>
  <c r="J42" i="8"/>
  <c r="J40" i="8"/>
  <c r="J38" i="8"/>
  <c r="J35" i="8"/>
  <c r="J32" i="8"/>
  <c r="J29" i="8"/>
  <c r="J22" i="8"/>
  <c r="J19" i="8"/>
  <c r="J108" i="8"/>
  <c r="J212" i="8"/>
  <c r="K265" i="8"/>
  <c r="K264" i="8" s="1"/>
  <c r="K261" i="8"/>
  <c r="K262" i="8"/>
  <c r="K263" i="8"/>
  <c r="K257" i="8"/>
  <c r="K258" i="8"/>
  <c r="K259" i="8"/>
  <c r="K255" i="8"/>
  <c r="K254" i="8" s="1"/>
  <c r="K253" i="8"/>
  <c r="K252" i="8" s="1"/>
  <c r="K251" i="8"/>
  <c r="K250" i="8" s="1"/>
  <c r="K245" i="8"/>
  <c r="K246" i="8"/>
  <c r="K247" i="8"/>
  <c r="K248" i="8"/>
  <c r="K249" i="8"/>
  <c r="K234" i="8"/>
  <c r="K235" i="8"/>
  <c r="K236" i="8"/>
  <c r="K237" i="8"/>
  <c r="K238" i="8"/>
  <c r="K239" i="8"/>
  <c r="K240" i="8"/>
  <c r="K241" i="8"/>
  <c r="K242" i="8"/>
  <c r="K243" i="8"/>
  <c r="K222" i="8"/>
  <c r="K223" i="8"/>
  <c r="K224" i="8"/>
  <c r="K225" i="8"/>
  <c r="K227" i="8"/>
  <c r="K228" i="8"/>
  <c r="K229" i="8"/>
  <c r="K230" i="8"/>
  <c r="K231" i="8"/>
  <c r="K232" i="8"/>
  <c r="K216" i="8"/>
  <c r="K217" i="8"/>
  <c r="K219" i="8"/>
  <c r="K213" i="8"/>
  <c r="K211" i="8"/>
  <c r="K209" i="8"/>
  <c r="K208" i="8" s="1"/>
  <c r="K206" i="8"/>
  <c r="K207" i="8"/>
  <c r="K202" i="8"/>
  <c r="K203" i="8"/>
  <c r="K204" i="8"/>
  <c r="K196" i="8"/>
  <c r="K197" i="8"/>
  <c r="K193" i="8"/>
  <c r="K194" i="8"/>
  <c r="K182" i="8"/>
  <c r="K183" i="8"/>
  <c r="K184" i="8"/>
  <c r="K176" i="8"/>
  <c r="K178" i="8"/>
  <c r="K180" i="8"/>
  <c r="K173" i="8"/>
  <c r="K174" i="8"/>
  <c r="K171" i="8"/>
  <c r="K170" i="8" s="1"/>
  <c r="K169" i="8"/>
  <c r="K168" i="8" s="1"/>
  <c r="K166" i="8"/>
  <c r="K167" i="8"/>
  <c r="K162" i="8"/>
  <c r="K163" i="8"/>
  <c r="K164" i="8"/>
  <c r="K159" i="8"/>
  <c r="K160" i="8"/>
  <c r="K156" i="8"/>
  <c r="K157" i="8"/>
  <c r="K153" i="8"/>
  <c r="K154" i="8"/>
  <c r="K148" i="8"/>
  <c r="K149" i="8"/>
  <c r="K150" i="8"/>
  <c r="K145" i="8"/>
  <c r="K146" i="8"/>
  <c r="K142" i="8"/>
  <c r="K143" i="8"/>
  <c r="K139" i="8"/>
  <c r="K140" i="8"/>
  <c r="K136" i="8"/>
  <c r="K137" i="8"/>
  <c r="K133" i="8"/>
  <c r="K134" i="8"/>
  <c r="K130" i="8"/>
  <c r="K131" i="8"/>
  <c r="K127" i="8"/>
  <c r="K128" i="8"/>
  <c r="K124" i="8"/>
  <c r="K125" i="8"/>
  <c r="K121" i="8"/>
  <c r="K122" i="8"/>
  <c r="K115" i="8"/>
  <c r="K116" i="8"/>
  <c r="K112" i="8"/>
  <c r="K113" i="8"/>
  <c r="K107" i="8"/>
  <c r="K106" i="8" s="1"/>
  <c r="K104" i="8"/>
  <c r="K105" i="8"/>
  <c r="K101" i="8"/>
  <c r="K102" i="8"/>
  <c r="K95" i="8"/>
  <c r="K94" i="8" s="1"/>
  <c r="K93" i="8"/>
  <c r="K92" i="8" s="1"/>
  <c r="K81" i="8"/>
  <c r="K82" i="8"/>
  <c r="K83" i="8"/>
  <c r="K84" i="8"/>
  <c r="K85" i="8"/>
  <c r="K86" i="8"/>
  <c r="K87" i="8"/>
  <c r="K88" i="8"/>
  <c r="K89" i="8"/>
  <c r="K90" i="8"/>
  <c r="K91" i="8"/>
  <c r="K68" i="8"/>
  <c r="K49" i="8"/>
  <c r="K44" i="8"/>
  <c r="K42" i="8"/>
  <c r="K40" i="8"/>
  <c r="K38" i="8"/>
  <c r="K27" i="8"/>
  <c r="K23" i="8"/>
  <c r="K20" i="8"/>
  <c r="K19" i="8" s="1"/>
  <c r="J68" i="8"/>
  <c r="J103" i="8"/>
  <c r="J106" i="8"/>
  <c r="J111" i="8"/>
  <c r="J208" i="8"/>
  <c r="J210" i="8"/>
  <c r="J250" i="8"/>
  <c r="J256" i="8"/>
  <c r="J264" i="8"/>
  <c r="H19" i="8"/>
  <c r="H22" i="8"/>
  <c r="H27" i="8"/>
  <c r="H29" i="8"/>
  <c r="H32" i="8"/>
  <c r="H35" i="8"/>
  <c r="H38" i="8"/>
  <c r="H40" i="8"/>
  <c r="H42" i="8"/>
  <c r="H44" i="8"/>
  <c r="H49" i="8"/>
  <c r="H51" i="8"/>
  <c r="H68" i="8"/>
  <c r="H78" i="8"/>
  <c r="H80" i="8"/>
  <c r="H92" i="8"/>
  <c r="H103" i="8"/>
  <c r="H106" i="8"/>
  <c r="H135" i="8"/>
  <c r="H141" i="8"/>
  <c r="H144" i="8"/>
  <c r="H147" i="8"/>
  <c r="H158" i="8"/>
  <c r="H161" i="8"/>
  <c r="H172" i="8"/>
  <c r="H210" i="8"/>
  <c r="H212" i="8"/>
  <c r="H233" i="8"/>
  <c r="H244" i="8"/>
  <c r="H250" i="8"/>
  <c r="H252" i="8"/>
  <c r="H254" i="8"/>
  <c r="H256" i="8"/>
  <c r="H260" i="8"/>
  <c r="H264" i="8"/>
  <c r="H181" i="8"/>
  <c r="H75" i="8"/>
  <c r="H111" i="8"/>
  <c r="H114" i="8"/>
  <c r="H126" i="8"/>
  <c r="H129" i="8"/>
  <c r="H132" i="8"/>
  <c r="H152" i="8"/>
  <c r="H155" i="8"/>
  <c r="H165" i="8"/>
  <c r="H168" i="8"/>
  <c r="H170" i="8"/>
  <c r="H187" i="8"/>
  <c r="H192" i="8"/>
  <c r="H195" i="8"/>
  <c r="H205" i="8"/>
  <c r="H208" i="8"/>
  <c r="H266" i="8"/>
  <c r="H108" i="8"/>
  <c r="M273" i="8" l="1"/>
  <c r="H272" i="8"/>
  <c r="K200" i="8"/>
  <c r="K117" i="8"/>
  <c r="J272" i="8"/>
  <c r="G278" i="8" s="1"/>
  <c r="K187" i="8"/>
  <c r="K205" i="8"/>
  <c r="K256" i="8"/>
  <c r="K244" i="8"/>
  <c r="K51" i="8"/>
  <c r="K151" i="8"/>
  <c r="K32" i="8"/>
  <c r="K103" i="8"/>
  <c r="K114" i="8"/>
  <c r="K129" i="8"/>
  <c r="K192" i="8"/>
  <c r="K210" i="8"/>
  <c r="K161" i="8"/>
  <c r="K29" i="8"/>
  <c r="K35" i="8"/>
  <c r="K138" i="8"/>
  <c r="K175" i="8"/>
  <c r="K195" i="8"/>
  <c r="K78" i="8"/>
  <c r="K158" i="8"/>
  <c r="K144" i="8"/>
  <c r="K54" i="8"/>
  <c r="K75" i="8"/>
  <c r="K212" i="8"/>
  <c r="K233" i="8"/>
  <c r="K80" i="8"/>
  <c r="K123" i="8"/>
  <c r="K132" i="8"/>
  <c r="K141" i="8"/>
  <c r="K155" i="8"/>
  <c r="K172" i="8"/>
  <c r="K221" i="8"/>
  <c r="K108" i="8"/>
  <c r="K152" i="8"/>
  <c r="K165" i="8"/>
  <c r="K260" i="8"/>
  <c r="K111" i="8"/>
  <c r="K135" i="8"/>
  <c r="K181" i="8"/>
  <c r="K22" i="8"/>
  <c r="K126" i="8"/>
  <c r="K215" i="8"/>
  <c r="D278" i="8" l="1"/>
  <c r="M275" i="8"/>
  <c r="K147" i="8"/>
  <c r="H278" i="8" s="1"/>
  <c r="M276" i="8" l="1"/>
</calcChain>
</file>

<file path=xl/sharedStrings.xml><?xml version="1.0" encoding="utf-8"?>
<sst xmlns="http://schemas.openxmlformats.org/spreadsheetml/2006/main" count="1318" uniqueCount="274">
  <si>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</si>
  <si>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</si>
  <si>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</si>
  <si>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</si>
  <si>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</si>
  <si>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</si>
  <si>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</si>
  <si>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</si>
  <si>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</si>
  <si>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</si>
  <si>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</si>
  <si>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</si>
  <si>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</si>
  <si>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</si>
  <si>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</si>
  <si>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</si>
  <si>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</si>
  <si>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</si>
  <si>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</si>
  <si>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</si>
  <si>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</si>
  <si>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</si>
  <si>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</si>
  <si>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</si>
  <si>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</si>
  <si>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</si>
  <si>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</si>
  <si>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</si>
  <si>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</si>
  <si>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</si>
  <si>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</si>
  <si>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</si>
  <si>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</si>
  <si>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</si>
  <si>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</si>
  <si>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</si>
  <si>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</si>
  <si>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</si>
  <si>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</si>
  <si>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</si>
  <si>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</si>
  <si>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</si>
  <si>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</si>
  <si>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</si>
  <si>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</si>
  <si>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</si>
  <si>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</si>
  <si>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</si>
  <si>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</si>
  <si>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</si>
  <si>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</si>
  <si>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</si>
  <si>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</si>
  <si>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</si>
  <si>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</si>
  <si>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</si>
  <si>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</si>
  <si>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</si>
  <si>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</si>
  <si>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</si>
  <si>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</si>
  <si>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</si>
  <si>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</si>
  <si>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</si>
  <si>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</si>
  <si>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</si>
  <si>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</si>
  <si>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</si>
  <si>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</si>
  <si>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</si>
  <si>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</si>
  <si>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</si>
  <si>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</si>
  <si>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</si>
  <si>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</si>
  <si>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</si>
  <si>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</si>
  <si>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</si>
  <si>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</si>
  <si>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</si>
  <si>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</si>
  <si>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</si>
  <si>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</si>
  <si>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</si>
  <si>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</si>
  <si>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</si>
  <si>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</si>
  <si>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</si>
  <si>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</si>
  <si>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</si>
  <si>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</si>
  <si>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</si>
  <si>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</si>
  <si>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</si>
  <si>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</si>
  <si>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</si>
  <si>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</si>
  <si>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</si>
  <si>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</si>
  <si>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</si>
  <si>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</si>
  <si>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</si>
  <si>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</si>
  <si>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</si>
  <si>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</si>
  <si>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</si>
  <si>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</si>
  <si>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</si>
  <si>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</si>
  <si>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</si>
  <si>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</si>
  <si>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</si>
  <si>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</si>
  <si>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</si>
  <si>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</si>
  <si>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</si>
  <si>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</si>
  <si>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</si>
  <si>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</si>
  <si>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</si>
  <si>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</si>
  <si>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</si>
  <si>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</si>
  <si>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</si>
  <si>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</si>
  <si>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</si>
  <si>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</si>
  <si>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</si>
  <si>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</si>
  <si>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</si>
  <si>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</si>
  <si>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</si>
  <si>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</si>
  <si>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</si>
  <si>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</si>
  <si>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</si>
  <si>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</si>
  <si>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</si>
  <si>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</si>
  <si>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</si>
  <si>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</si>
  <si>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</si>
  <si>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</si>
  <si>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</si>
  <si>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</si>
  <si>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</si>
  <si>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</si>
  <si>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</si>
  <si>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</si>
  <si>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</si>
  <si>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</si>
  <si>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</si>
  <si>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</si>
  <si>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</si>
  <si>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</si>
  <si>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</si>
  <si>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</si>
  <si>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</si>
  <si>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</si>
  <si>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</si>
  <si>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</si>
  <si>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</si>
  <si>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</si>
  <si>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</si>
  <si>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</si>
  <si>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</si>
  <si>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</si>
  <si>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</si>
  <si>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</si>
  <si>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</si>
  <si>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</si>
  <si>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</si>
  <si>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</si>
  <si>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</si>
  <si>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</si>
  <si>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</si>
  <si>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</si>
  <si>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</si>
  <si>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</si>
  <si>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</si>
  <si>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</si>
  <si>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</si>
  <si>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</si>
  <si>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</si>
  <si>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</si>
  <si>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</si>
  <si>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</si>
  <si>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</si>
  <si>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</si>
  <si>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</si>
  <si>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</si>
  <si>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</si>
  <si>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</si>
  <si>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</si>
  <si>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</si>
  <si>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</si>
  <si>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</si>
  <si>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</si>
  <si>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</si>
  <si>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</si>
  <si>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</si>
  <si>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</si>
  <si>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</si>
  <si>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</si>
  <si>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</si>
  <si>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</si>
  <si>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</si>
  <si>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</si>
  <si>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</si>
  <si>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</si>
  <si>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</si>
  <si>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</si>
  <si>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</si>
  <si>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</si>
  <si>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</si>
  <si>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</si>
  <si>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</si>
  <si>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</si>
  <si>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</si>
  <si>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</si>
  <si>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</si>
  <si>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</si>
  <si>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</si>
  <si>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</si>
  <si>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</si>
  <si>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</si>
  <si>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</si>
  <si>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</si>
  <si>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</si>
  <si>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</si>
  <si>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</si>
  <si>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</si>
  <si>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</si>
  <si>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</si>
  <si>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</si>
  <si>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</si>
  <si>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</si>
  <si>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</si>
  <si>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</si>
  <si>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</si>
  <si>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</si>
  <si>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</si>
  <si>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</si>
  <si>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</si>
  <si>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</si>
  <si>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</si>
  <si>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</si>
  <si>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</si>
  <si>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</si>
  <si>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</si>
  <si>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</si>
  <si>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</si>
  <si>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</si>
  <si>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</si>
  <si>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</si>
  <si>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</si>
  <si>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</si>
  <si>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</si>
  <si>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</si>
  <si>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</si>
  <si>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</si>
  <si>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</si>
  <si>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20-52900-00000-00000</t>
  </si>
  <si>
    <t>2330281320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</si>
  <si>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</si>
  <si>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</si>
  <si>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</si>
  <si>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</si>
  <si>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</si>
  <si>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</si>
  <si>
    <t xml:space="preserve"> на 1 июля 2022 года</t>
  </si>
  <si>
    <t>разделить Лада</t>
  </si>
  <si>
    <t>дубль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</si>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</sst>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3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9"/>
      <name val="Arial cry"/>
      <charset val="204"/>
    </font>
    <font>
      <b/>
      <sz val="9"/>
      <name val="Arial cry"/>
      <charset val="204"/>
    </font>
    <font>
      <sz val="9"/>
      <color rgb="FF000000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  <font>
      <u/>
      <sz val="9"/>
      <color indexed="8"/>
      <name val="Arial cry"/>
      <charset val="204"/>
    </font>
    <font>
      <sz val="9"/>
      <color indexed="10"/>
      <name val="Arial cry"/>
      <charset val="204"/>
    </font>
    <font>
      <b/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23" borderId="0"/>
    <xf numFmtId="0" fontId="25" fillId="0" borderId="51">
      <alignment horizontal="center" vertical="center" wrapText="1"/>
    </xf>
    <xf numFmtId="0" fontId="25" fillId="0" borderId="52">
      <alignment horizontal="center" vertical="center" shrinkToFit="1"/>
    </xf>
    <xf numFmtId="0" fontId="26" fillId="0" borderId="53">
      <alignment horizontal="left"/>
    </xf>
    <xf numFmtId="0" fontId="25" fillId="0" borderId="54"/>
    <xf numFmtId="0" fontId="25" fillId="0" borderId="0">
      <alignment horizontal="left" vertical="top" wrapText="1"/>
    </xf>
    <xf numFmtId="0" fontId="27" fillId="0" borderId="0">
      <alignment horizontal="center" wrapText="1"/>
    </xf>
    <xf numFmtId="0" fontId="27" fillId="0" borderId="0">
      <alignment horizontal="center"/>
    </xf>
    <xf numFmtId="0" fontId="25" fillId="0" borderId="0">
      <alignment wrapText="1"/>
    </xf>
    <xf numFmtId="0" fontId="25" fillId="0" borderId="0">
      <alignment horizontal="right"/>
    </xf>
    <xf numFmtId="4" fontId="26" fillId="24" borderId="52">
      <alignment horizontal="right" vertical="top" shrinkToFit="1"/>
    </xf>
    <xf numFmtId="0" fontId="25" fillId="0" borderId="0"/>
    <xf numFmtId="0" fontId="25" fillId="0" borderId="0">
      <alignment horizontal="left" wrapText="1"/>
    </xf>
    <xf numFmtId="0" fontId="25" fillId="0" borderId="52">
      <alignment horizontal="left" vertical="top" wrapText="1"/>
    </xf>
    <xf numFmtId="0" fontId="26" fillId="0" borderId="52">
      <alignment horizontal="left" vertical="top" wrapText="1"/>
    </xf>
    <xf numFmtId="4" fontId="25" fillId="25" borderId="52">
      <alignment horizontal="right" vertical="top" shrinkToFit="1"/>
    </xf>
    <xf numFmtId="0" fontId="25" fillId="23" borderId="0">
      <alignment horizontal="center"/>
    </xf>
    <xf numFmtId="4" fontId="25" fillId="0" borderId="52">
      <alignment horizontal="right" vertical="top" shrinkToFit="1"/>
    </xf>
    <xf numFmtId="4" fontId="25" fillId="0" borderId="0">
      <alignment horizontal="right" shrinkToFit="1"/>
    </xf>
  </cellStyleXfs>
  <cellXfs count="314">
    <xf numFmtId="0" fontId="0" fillId="0" borderId="0" xfId="0"/>
    <xf numFmtId="0" fontId="28" fillId="0" borderId="22" xfId="0" applyFont="1" applyBorder="1" applyProtection="1"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28" fillId="0" borderId="22" xfId="0" applyFont="1" applyFill="1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vertical="center"/>
      <protection locked="0"/>
    </xf>
    <xf numFmtId="0" fontId="28" fillId="0" borderId="0" xfId="0" applyFont="1" applyProtection="1">
      <protection locked="0"/>
    </xf>
    <xf numFmtId="0" fontId="28" fillId="0" borderId="27" xfId="0" applyFont="1" applyBorder="1" applyAlignment="1" applyProtection="1">
      <alignment vertical="center"/>
      <protection locked="0"/>
    </xf>
    <xf numFmtId="0" fontId="28" fillId="0" borderId="15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9" fillId="17" borderId="30" xfId="0" applyFont="1" applyFill="1" applyBorder="1" applyAlignment="1">
      <alignment horizontal="center" vertical="center" wrapText="1"/>
    </xf>
    <xf numFmtId="0" fontId="29" fillId="17" borderId="14" xfId="0" applyFont="1" applyFill="1" applyBorder="1" applyAlignment="1">
      <alignment horizontal="center" vertical="center" wrapText="1"/>
    </xf>
    <xf numFmtId="0" fontId="29" fillId="17" borderId="15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center" wrapText="1"/>
    </xf>
    <xf numFmtId="0" fontId="29" fillId="18" borderId="39" xfId="66" quotePrefix="1" applyNumberFormat="1" applyFont="1" applyFill="1" applyBorder="1" applyAlignment="1" applyProtection="1">
      <alignment horizontal="left" vertical="center" wrapText="1"/>
    </xf>
    <xf numFmtId="0" fontId="29" fillId="18" borderId="39" xfId="66" quotePrefix="1" applyNumberFormat="1" applyFont="1" applyFill="1" applyBorder="1" applyAlignment="1" applyProtection="1">
      <alignment horizontal="center" vertical="center" wrapText="1"/>
    </xf>
    <xf numFmtId="0" fontId="29" fillId="18" borderId="39" xfId="66" applyNumberFormat="1" applyFont="1" applyFill="1" applyBorder="1" applyAlignment="1" applyProtection="1">
      <alignment horizontal="left" vertical="center" wrapText="1"/>
    </xf>
    <xf numFmtId="4" fontId="29" fillId="18" borderId="44" xfId="41" applyNumberFormat="1" applyFont="1" applyFill="1" applyBorder="1" applyAlignment="1" applyProtection="1">
      <alignment horizontal="center" vertical="center" shrinkToFit="1"/>
    </xf>
    <xf numFmtId="4" fontId="29" fillId="18" borderId="14" xfId="41" applyNumberFormat="1" applyFont="1" applyFill="1" applyBorder="1" applyAlignment="1" applyProtection="1">
      <alignment horizontal="center" vertical="center" shrinkToFit="1"/>
    </xf>
    <xf numFmtId="0" fontId="28" fillId="0" borderId="1" xfId="66" quotePrefix="1" applyNumberFormat="1" applyFont="1" applyFill="1" applyBorder="1" applyAlignment="1" applyProtection="1">
      <alignment horizontal="left" vertical="center" wrapText="1"/>
    </xf>
    <xf numFmtId="0" fontId="28" fillId="0" borderId="1" xfId="66" quotePrefix="1" applyNumberFormat="1" applyFont="1" applyFill="1" applyBorder="1" applyAlignment="1" applyProtection="1">
      <alignment horizontal="center" vertical="center" wrapText="1"/>
    </xf>
    <xf numFmtId="0" fontId="28" fillId="0" borderId="1" xfId="66" applyNumberFormat="1" applyFont="1" applyFill="1" applyBorder="1" applyAlignment="1" applyProtection="1">
      <alignment horizontal="left" vertical="center" wrapText="1"/>
    </xf>
    <xf numFmtId="4" fontId="28" fillId="0" borderId="3" xfId="43" applyNumberFormat="1" applyFont="1" applyFill="1" applyBorder="1" applyAlignment="1" applyProtection="1">
      <alignment horizontal="center" vertical="center" shrinkToFit="1"/>
    </xf>
    <xf numFmtId="4" fontId="28" fillId="21" borderId="14" xfId="43" applyNumberFormat="1" applyFont="1" applyFill="1" applyBorder="1" applyAlignment="1" applyProtection="1">
      <alignment horizontal="center" vertical="center" shrinkToFit="1"/>
    </xf>
    <xf numFmtId="4" fontId="29" fillId="0" borderId="36" xfId="41" applyNumberFormat="1" applyFont="1" applyFill="1" applyBorder="1" applyAlignment="1" applyProtection="1">
      <alignment horizontal="center" vertical="center" shrinkToFit="1"/>
    </xf>
    <xf numFmtId="0" fontId="29" fillId="18" borderId="1" xfId="66" applyNumberFormat="1" applyFont="1" applyFill="1" applyBorder="1" applyAlignment="1" applyProtection="1">
      <alignment horizontal="left" vertical="center" wrapText="1"/>
    </xf>
    <xf numFmtId="0" fontId="29" fillId="18" borderId="1" xfId="66" applyNumberFormat="1" applyFont="1" applyFill="1" applyBorder="1" applyAlignment="1" applyProtection="1">
      <alignment horizontal="center" vertical="center" wrapText="1"/>
    </xf>
    <xf numFmtId="4" fontId="29" fillId="18" borderId="1" xfId="66" applyNumberFormat="1" applyFont="1" applyFill="1" applyBorder="1" applyAlignment="1" applyProtection="1">
      <alignment horizontal="center" vertical="center" wrapText="1"/>
    </xf>
    <xf numFmtId="4" fontId="29" fillId="18" borderId="21" xfId="41" applyNumberFormat="1" applyFont="1" applyFill="1" applyBorder="1" applyAlignment="1" applyProtection="1">
      <alignment horizontal="center" vertical="center" shrinkToFit="1"/>
    </xf>
    <xf numFmtId="0" fontId="28" fillId="21" borderId="0" xfId="0" applyFont="1" applyFill="1" applyProtection="1">
      <protection locked="0"/>
    </xf>
    <xf numFmtId="0" fontId="29" fillId="18" borderId="1" xfId="66" quotePrefix="1" applyNumberFormat="1" applyFont="1" applyFill="1" applyBorder="1" applyAlignment="1" applyProtection="1">
      <alignment horizontal="left" vertical="center" wrapText="1"/>
    </xf>
    <xf numFmtId="0" fontId="29" fillId="18" borderId="1" xfId="66" quotePrefix="1" applyNumberFormat="1" applyFont="1" applyFill="1" applyBorder="1" applyAlignment="1" applyProtection="1">
      <alignment horizontal="center" vertical="center" wrapText="1"/>
    </xf>
    <xf numFmtId="4" fontId="29" fillId="18" borderId="3" xfId="41" applyNumberFormat="1" applyFont="1" applyFill="1" applyBorder="1" applyAlignment="1" applyProtection="1">
      <alignment horizontal="center" vertical="center" shrinkToFit="1"/>
    </xf>
    <xf numFmtId="4" fontId="29" fillId="18" borderId="45" xfId="41" applyNumberFormat="1" applyFont="1" applyFill="1" applyBorder="1" applyAlignment="1" applyProtection="1">
      <alignment horizontal="center" vertical="center" shrinkToFit="1"/>
    </xf>
    <xf numFmtId="0" fontId="29" fillId="21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4" fontId="28" fillId="0" borderId="14" xfId="43" applyNumberFormat="1" applyFont="1" applyFill="1" applyBorder="1" applyAlignment="1" applyProtection="1">
      <alignment horizontal="center" vertical="center" shrinkToFit="1"/>
    </xf>
    <xf numFmtId="4" fontId="28" fillId="0" borderId="45" xfId="43" applyNumberFormat="1" applyFont="1" applyFill="1" applyBorder="1" applyAlignment="1" applyProtection="1">
      <alignment horizontal="center" vertical="center" shrinkToFit="1"/>
    </xf>
    <xf numFmtId="0" fontId="28" fillId="0" borderId="0" xfId="0" applyFont="1" applyFill="1" applyProtection="1">
      <protection locked="0"/>
    </xf>
    <xf numFmtId="0" fontId="28" fillId="0" borderId="19" xfId="73" applyNumberFormat="1" applyFont="1" applyFill="1" applyBorder="1" applyAlignment="1" applyProtection="1">
      <alignment vertical="top" wrapText="1"/>
    </xf>
    <xf numFmtId="4" fontId="28" fillId="21" borderId="45" xfId="43" applyNumberFormat="1" applyFont="1" applyFill="1" applyBorder="1" applyAlignment="1" applyProtection="1">
      <alignment horizontal="center" vertical="center" shrinkToFit="1"/>
    </xf>
    <xf numFmtId="0" fontId="29" fillId="18" borderId="19" xfId="66" applyNumberFormat="1" applyFont="1" applyFill="1" applyBorder="1" applyAlignment="1" applyProtection="1">
      <alignment horizontal="left" vertical="top" wrapText="1"/>
    </xf>
    <xf numFmtId="0" fontId="28" fillId="0" borderId="1" xfId="66" quotePrefix="1" applyNumberFormat="1" applyFont="1" applyFill="1" applyBorder="1" applyProtection="1">
      <alignment horizontal="left" vertical="top" wrapText="1"/>
    </xf>
    <xf numFmtId="4" fontId="28" fillId="0" borderId="57" xfId="43" applyNumberFormat="1" applyFont="1" applyFill="1" applyBorder="1" applyAlignment="1" applyProtection="1">
      <alignment horizontal="center" vertical="center" shrinkToFit="1"/>
    </xf>
    <xf numFmtId="4" fontId="29" fillId="0" borderId="27" xfId="41" applyNumberFormat="1" applyFont="1" applyFill="1" applyBorder="1" applyAlignment="1" applyProtection="1">
      <alignment horizontal="center" vertical="center" shrinkToFit="1"/>
    </xf>
    <xf numFmtId="4" fontId="29" fillId="18" borderId="48" xfId="41" applyNumberFormat="1" applyFont="1" applyFill="1" applyBorder="1" applyAlignment="1" applyProtection="1">
      <alignment horizontal="center" vertical="center" shrinkToFit="1"/>
    </xf>
    <xf numFmtId="0" fontId="29" fillId="18" borderId="58" xfId="0" applyFont="1" applyFill="1" applyBorder="1" applyAlignment="1" applyProtection="1">
      <alignment horizontal="center" vertical="center"/>
      <protection locked="0"/>
    </xf>
    <xf numFmtId="0" fontId="28" fillId="21" borderId="1" xfId="66" quotePrefix="1" applyNumberFormat="1" applyFont="1" applyFill="1" applyBorder="1" applyAlignment="1" applyProtection="1">
      <alignment horizontal="left" vertical="center" wrapText="1"/>
    </xf>
    <xf numFmtId="0" fontId="28" fillId="21" borderId="1" xfId="66" quotePrefix="1" applyNumberFormat="1" applyFont="1" applyFill="1" applyBorder="1" applyAlignment="1" applyProtection="1">
      <alignment horizontal="center" vertical="center" wrapText="1"/>
    </xf>
    <xf numFmtId="0" fontId="28" fillId="21" borderId="1" xfId="66" applyNumberFormat="1" applyFont="1" applyFill="1" applyBorder="1" applyAlignment="1" applyProtection="1">
      <alignment horizontal="left" vertical="center" wrapText="1"/>
    </xf>
    <xf numFmtId="4" fontId="30" fillId="21" borderId="53" xfId="121" applyNumberFormat="1" applyFont="1" applyFill="1" applyBorder="1" applyAlignment="1" applyProtection="1">
      <alignment horizontal="center" vertical="center" shrinkToFit="1"/>
    </xf>
    <xf numFmtId="0" fontId="29" fillId="21" borderId="14" xfId="0" applyFont="1" applyFill="1" applyBorder="1" applyAlignment="1" applyProtection="1">
      <alignment horizontal="center" vertical="center"/>
      <protection locked="0"/>
    </xf>
    <xf numFmtId="0" fontId="28" fillId="22" borderId="0" xfId="0" applyFont="1" applyFill="1" applyProtection="1">
      <protection locked="0"/>
    </xf>
    <xf numFmtId="4" fontId="29" fillId="18" borderId="56" xfId="41" applyNumberFormat="1" applyFont="1" applyFill="1" applyBorder="1" applyAlignment="1" applyProtection="1">
      <alignment horizontal="center" vertical="center" shrinkToFit="1"/>
    </xf>
    <xf numFmtId="4" fontId="29" fillId="18" borderId="36" xfId="41" applyNumberFormat="1" applyFont="1" applyFill="1" applyBorder="1" applyAlignment="1" applyProtection="1">
      <alignment horizontal="center" vertical="center" shrinkToFit="1"/>
    </xf>
    <xf numFmtId="4" fontId="29" fillId="18" borderId="34" xfId="41" applyNumberFormat="1" applyFont="1" applyFill="1" applyBorder="1" applyAlignment="1" applyProtection="1">
      <alignment horizontal="center" vertical="center" shrinkToFit="1"/>
    </xf>
    <xf numFmtId="4" fontId="28" fillId="0" borderId="56" xfId="0" applyNumberFormat="1" applyFont="1" applyBorder="1" applyAlignment="1">
      <alignment horizontal="center" vertical="center"/>
    </xf>
    <xf numFmtId="4" fontId="28" fillId="21" borderId="45" xfId="43" applyNumberFormat="1" applyFont="1" applyFill="1" applyBorder="1" applyProtection="1">
      <alignment horizontal="right" vertical="top" shrinkToFit="1"/>
    </xf>
    <xf numFmtId="4" fontId="31" fillId="21" borderId="1" xfId="68" applyNumberFormat="1" applyFont="1" applyFill="1" applyAlignment="1" applyProtection="1">
      <alignment horizontal="center" vertical="center" shrinkToFit="1"/>
    </xf>
    <xf numFmtId="0" fontId="28" fillId="18" borderId="0" xfId="0" applyFont="1" applyFill="1" applyProtection="1">
      <protection locked="0"/>
    </xf>
    <xf numFmtId="0" fontId="29" fillId="21" borderId="1" xfId="66" applyNumberFormat="1" applyFont="1" applyFill="1" applyBorder="1" applyAlignment="1" applyProtection="1">
      <alignment horizontal="left" vertical="center" wrapText="1"/>
    </xf>
    <xf numFmtId="4" fontId="28" fillId="21" borderId="3" xfId="41" applyNumberFormat="1" applyFont="1" applyFill="1" applyBorder="1" applyAlignment="1" applyProtection="1">
      <alignment horizontal="center" vertical="center" shrinkToFit="1"/>
    </xf>
    <xf numFmtId="4" fontId="28" fillId="21" borderId="14" xfId="41" applyNumberFormat="1" applyFont="1" applyFill="1" applyBorder="1" applyAlignment="1" applyProtection="1">
      <alignment horizontal="center" vertical="center" shrinkToFit="1"/>
    </xf>
    <xf numFmtId="4" fontId="28" fillId="21" borderId="45" xfId="41" applyNumberFormat="1" applyFont="1" applyFill="1" applyBorder="1" applyAlignment="1" applyProtection="1">
      <alignment horizontal="center" vertical="center" shrinkToFit="1"/>
    </xf>
    <xf numFmtId="4" fontId="29" fillId="21" borderId="36" xfId="41" applyNumberFormat="1" applyFont="1" applyFill="1" applyBorder="1" applyAlignment="1" applyProtection="1">
      <alignment horizontal="center" vertical="center" shrinkToFit="1"/>
    </xf>
    <xf numFmtId="4" fontId="30" fillId="21" borderId="52" xfId="121" applyNumberFormat="1" applyFont="1" applyFill="1" applyAlignment="1" applyProtection="1">
      <alignment horizontal="center" vertical="center" shrinkToFit="1"/>
    </xf>
    <xf numFmtId="4" fontId="29" fillId="21" borderId="3" xfId="41" applyNumberFormat="1" applyFont="1" applyFill="1" applyBorder="1" applyAlignment="1" applyProtection="1">
      <alignment horizontal="center" vertical="center" shrinkToFit="1"/>
    </xf>
    <xf numFmtId="4" fontId="28" fillId="21" borderId="3" xfId="43" applyNumberFormat="1" applyFont="1" applyFill="1" applyBorder="1" applyAlignment="1" applyProtection="1">
      <alignment horizontal="center" vertical="center" shrinkToFit="1"/>
    </xf>
    <xf numFmtId="4" fontId="29" fillId="18" borderId="46" xfId="41" applyNumberFormat="1" applyFont="1" applyFill="1" applyBorder="1" applyAlignment="1" applyProtection="1">
      <alignment horizontal="center" vertical="center" shrinkToFit="1"/>
    </xf>
    <xf numFmtId="4" fontId="29" fillId="18" borderId="1" xfId="41" applyNumberFormat="1" applyFont="1" applyFill="1" applyBorder="1" applyAlignment="1" applyProtection="1">
      <alignment horizontal="center" vertical="center" shrinkToFit="1"/>
    </xf>
    <xf numFmtId="4" fontId="29" fillId="0" borderId="41" xfId="41" applyNumberFormat="1" applyFont="1" applyFill="1" applyBorder="1" applyAlignment="1" applyProtection="1">
      <alignment horizontal="center" vertical="center" shrinkToFit="1"/>
    </xf>
    <xf numFmtId="4" fontId="28" fillId="21" borderId="0" xfId="0" applyNumberFormat="1" applyFont="1" applyFill="1" applyBorder="1" applyAlignment="1">
      <alignment horizontal="right" shrinkToFit="1"/>
    </xf>
    <xf numFmtId="0" fontId="28" fillId="18" borderId="1" xfId="66" applyNumberFormat="1" applyFont="1" applyFill="1" applyBorder="1" applyAlignment="1" applyProtection="1">
      <alignment horizontal="left" vertical="center" wrapText="1"/>
    </xf>
    <xf numFmtId="4" fontId="29" fillId="18" borderId="3" xfId="43" applyNumberFormat="1" applyFont="1" applyFill="1" applyBorder="1" applyAlignment="1" applyProtection="1">
      <alignment horizontal="center" vertical="center" shrinkToFit="1"/>
    </xf>
    <xf numFmtId="4" fontId="29" fillId="18" borderId="14" xfId="43" applyNumberFormat="1" applyFont="1" applyFill="1" applyBorder="1" applyAlignment="1" applyProtection="1">
      <alignment horizontal="center" vertical="center" shrinkToFit="1"/>
    </xf>
    <xf numFmtId="4" fontId="29" fillId="18" borderId="45" xfId="43" applyNumberFormat="1" applyFont="1" applyFill="1" applyBorder="1" applyAlignment="1" applyProtection="1">
      <alignment horizontal="center" vertical="center" shrinkToFit="1"/>
    </xf>
    <xf numFmtId="4" fontId="29" fillId="18" borderId="21" xfId="43" applyNumberFormat="1" applyFont="1" applyFill="1" applyBorder="1" applyAlignment="1" applyProtection="1">
      <alignment horizontal="center" vertical="center" shrinkToFit="1"/>
    </xf>
    <xf numFmtId="0" fontId="29" fillId="18" borderId="19" xfId="72" applyNumberFormat="1" applyFont="1" applyFill="1" applyBorder="1" applyAlignment="1" applyProtection="1">
      <alignment vertical="top" wrapText="1"/>
    </xf>
    <xf numFmtId="49" fontId="29" fillId="18" borderId="1" xfId="66" applyNumberFormat="1" applyFont="1" applyFill="1" applyBorder="1" applyAlignment="1" applyProtection="1">
      <alignment horizontal="left" vertical="center" wrapText="1"/>
    </xf>
    <xf numFmtId="4" fontId="29" fillId="18" borderId="46" xfId="43" applyNumberFormat="1" applyFont="1" applyFill="1" applyBorder="1" applyAlignment="1" applyProtection="1">
      <alignment horizontal="center" vertical="center" shrinkToFit="1"/>
    </xf>
    <xf numFmtId="4" fontId="29" fillId="18" borderId="1" xfId="43" applyNumberFormat="1" applyFont="1" applyFill="1" applyBorder="1" applyAlignment="1" applyProtection="1">
      <alignment horizontal="center" vertical="center" shrinkToFit="1"/>
    </xf>
    <xf numFmtId="0" fontId="28" fillId="0" borderId="19" xfId="66" quotePrefix="1" applyNumberFormat="1" applyFont="1" applyFill="1" applyBorder="1" applyAlignment="1" applyProtection="1">
      <alignment horizontal="left" vertical="top" wrapText="1"/>
    </xf>
    <xf numFmtId="49" fontId="28" fillId="0" borderId="1" xfId="66" applyNumberFormat="1" applyFont="1" applyFill="1" applyBorder="1" applyAlignment="1" applyProtection="1">
      <alignment horizontal="left" vertical="center" wrapText="1"/>
    </xf>
    <xf numFmtId="0" fontId="31" fillId="0" borderId="1" xfId="65" applyNumberFormat="1" applyFont="1" applyAlignment="1" applyProtection="1">
      <alignment horizontal="left" vertical="center" wrapText="1"/>
    </xf>
    <xf numFmtId="0" fontId="29" fillId="0" borderId="0" xfId="0" applyFont="1" applyFill="1" applyProtection="1">
      <protection locked="0"/>
    </xf>
    <xf numFmtId="0" fontId="29" fillId="18" borderId="2" xfId="66" applyNumberFormat="1" applyFont="1" applyFill="1" applyBorder="1" applyAlignment="1" applyProtection="1">
      <alignment horizontal="center" vertical="center" wrapText="1"/>
    </xf>
    <xf numFmtId="0" fontId="31" fillId="21" borderId="1" xfId="65" applyNumberFormat="1" applyFont="1" applyFill="1" applyAlignment="1" applyProtection="1">
      <alignment horizontal="left" vertical="center" wrapText="1"/>
    </xf>
    <xf numFmtId="4" fontId="29" fillId="0" borderId="14" xfId="41" applyNumberFormat="1" applyFont="1" applyFill="1" applyBorder="1" applyAlignment="1" applyProtection="1">
      <alignment horizontal="center" vertical="center" shrinkToFit="1"/>
    </xf>
    <xf numFmtId="4" fontId="29" fillId="18" borderId="61" xfId="41" applyNumberFormat="1" applyFont="1" applyFill="1" applyBorder="1" applyAlignment="1" applyProtection="1">
      <alignment horizontal="center" vertical="center" shrinkToFit="1"/>
    </xf>
    <xf numFmtId="0" fontId="32" fillId="0" borderId="1" xfId="66" quotePrefix="1" applyNumberFormat="1" applyFont="1" applyFill="1" applyBorder="1" applyAlignment="1" applyProtection="1">
      <alignment horizontal="left" vertical="center" wrapText="1"/>
    </xf>
    <xf numFmtId="0" fontId="32" fillId="0" borderId="1" xfId="66" quotePrefix="1" applyNumberFormat="1" applyFont="1" applyFill="1" applyBorder="1" applyAlignment="1" applyProtection="1">
      <alignment horizontal="center" vertical="center" wrapText="1"/>
    </xf>
    <xf numFmtId="4" fontId="32" fillId="0" borderId="3" xfId="43" applyNumberFormat="1" applyFont="1" applyFill="1" applyBorder="1" applyAlignment="1" applyProtection="1">
      <alignment horizontal="center" vertical="center" shrinkToFit="1"/>
    </xf>
    <xf numFmtId="4" fontId="32" fillId="0" borderId="14" xfId="43" applyNumberFormat="1" applyFont="1" applyFill="1" applyBorder="1" applyAlignment="1" applyProtection="1">
      <alignment horizontal="center" vertical="center" shrinkToFit="1"/>
    </xf>
    <xf numFmtId="4" fontId="32" fillId="0" borderId="45" xfId="43" applyNumberFormat="1" applyFont="1" applyFill="1" applyBorder="1" applyAlignment="1" applyProtection="1">
      <alignment horizontal="center" vertical="center" shrinkToFit="1"/>
    </xf>
    <xf numFmtId="4" fontId="33" fillId="0" borderId="36" xfId="41" applyNumberFormat="1" applyFont="1" applyFill="1" applyBorder="1" applyAlignment="1" applyProtection="1">
      <alignment horizontal="center" vertical="center" shrinkToFit="1"/>
    </xf>
    <xf numFmtId="0" fontId="32" fillId="21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32" fillId="0" borderId="19" xfId="66" quotePrefix="1" applyNumberFormat="1" applyFont="1" applyFill="1" applyBorder="1" applyAlignment="1" applyProtection="1">
      <alignment horizontal="left" vertical="top" wrapText="1"/>
    </xf>
    <xf numFmtId="0" fontId="29" fillId="21" borderId="0" xfId="0" applyFont="1" applyFill="1" applyBorder="1" applyProtection="1">
      <protection locked="0"/>
    </xf>
    <xf numFmtId="4" fontId="28" fillId="21" borderId="0" xfId="0" applyNumberFormat="1" applyFont="1" applyFill="1" applyProtection="1">
      <protection locked="0"/>
    </xf>
    <xf numFmtId="4" fontId="29" fillId="21" borderId="14" xfId="41" applyNumberFormat="1" applyFont="1" applyFill="1" applyBorder="1" applyAlignment="1" applyProtection="1">
      <alignment horizontal="center" vertical="center" shrinkToFit="1"/>
    </xf>
    <xf numFmtId="4" fontId="28" fillId="21" borderId="56" xfId="0" applyNumberFormat="1" applyFont="1" applyFill="1" applyBorder="1" applyAlignment="1">
      <alignment horizontal="center" vertical="center"/>
    </xf>
    <xf numFmtId="4" fontId="29" fillId="21" borderId="21" xfId="41" applyNumberFormat="1" applyFont="1" applyFill="1" applyBorder="1" applyAlignment="1" applyProtection="1">
      <alignment horizontal="center" vertical="center" shrinkToFit="1"/>
    </xf>
    <xf numFmtId="0" fontId="28" fillId="21" borderId="19" xfId="73" applyNumberFormat="1" applyFont="1" applyFill="1" applyBorder="1" applyAlignment="1" applyProtection="1">
      <alignment vertical="top" wrapText="1"/>
    </xf>
    <xf numFmtId="4" fontId="29" fillId="0" borderId="42" xfId="41" applyNumberFormat="1" applyFont="1" applyFill="1" applyBorder="1" applyAlignment="1" applyProtection="1">
      <alignment horizontal="center" vertical="center" shrinkToFit="1"/>
    </xf>
    <xf numFmtId="4" fontId="28" fillId="21" borderId="0" xfId="0" applyNumberFormat="1" applyFont="1" applyFill="1" applyBorder="1" applyAlignment="1">
      <alignment horizontal="right" vertical="top"/>
    </xf>
    <xf numFmtId="4" fontId="28" fillId="21" borderId="15" xfId="0" applyNumberFormat="1" applyFont="1" applyFill="1" applyBorder="1" applyAlignment="1">
      <alignment horizontal="right" vertical="top"/>
    </xf>
    <xf numFmtId="4" fontId="28" fillId="21" borderId="0" xfId="0" applyNumberFormat="1" applyFont="1" applyFill="1" applyBorder="1" applyProtection="1">
      <protection locked="0"/>
    </xf>
    <xf numFmtId="4" fontId="28" fillId="21" borderId="0" xfId="0" applyNumberFormat="1" applyFont="1" applyFill="1" applyBorder="1" applyAlignment="1">
      <alignment horizontal="right" vertical="center" shrinkToFit="1"/>
    </xf>
    <xf numFmtId="0" fontId="33" fillId="18" borderId="1" xfId="66" quotePrefix="1" applyNumberFormat="1" applyFont="1" applyFill="1" applyBorder="1" applyAlignment="1" applyProtection="1">
      <alignment horizontal="left" vertical="center" wrapText="1"/>
    </xf>
    <xf numFmtId="0" fontId="33" fillId="18" borderId="1" xfId="66" quotePrefix="1" applyNumberFormat="1" applyFont="1" applyFill="1" applyBorder="1" applyAlignment="1" applyProtection="1">
      <alignment horizontal="center" vertical="center" wrapText="1"/>
    </xf>
    <xf numFmtId="0" fontId="33" fillId="18" borderId="1" xfId="66" applyNumberFormat="1" applyFont="1" applyFill="1" applyBorder="1" applyAlignment="1" applyProtection="1">
      <alignment horizontal="left" vertical="center" wrapText="1"/>
    </xf>
    <xf numFmtId="0" fontId="33" fillId="18" borderId="2" xfId="66" applyNumberFormat="1" applyFont="1" applyFill="1" applyBorder="1" applyAlignment="1" applyProtection="1">
      <alignment horizontal="left" vertical="center" wrapText="1"/>
    </xf>
    <xf numFmtId="4" fontId="33" fillId="18" borderId="48" xfId="41" applyNumberFormat="1" applyFont="1" applyFill="1" applyBorder="1" applyAlignment="1" applyProtection="1">
      <alignment horizontal="center" vertical="center" shrinkToFit="1"/>
    </xf>
    <xf numFmtId="4" fontId="33" fillId="18" borderId="58" xfId="41" applyNumberFormat="1" applyFont="1" applyFill="1" applyBorder="1" applyAlignment="1" applyProtection="1">
      <alignment horizontal="center" vertical="center" shrinkToFit="1"/>
    </xf>
    <xf numFmtId="4" fontId="33" fillId="18" borderId="62" xfId="41" applyNumberFormat="1" applyFont="1" applyFill="1" applyBorder="1" applyAlignment="1" applyProtection="1">
      <alignment horizontal="center" vertical="center" shrinkToFit="1"/>
    </xf>
    <xf numFmtId="4" fontId="33" fillId="18" borderId="2" xfId="41" applyNumberFormat="1" applyFont="1" applyFill="1" applyBorder="1" applyAlignment="1" applyProtection="1">
      <alignment horizontal="center" vertical="center" shrinkToFit="1"/>
    </xf>
    <xf numFmtId="0" fontId="33" fillId="21" borderId="0" xfId="0" applyFont="1" applyFill="1" applyProtection="1">
      <protection locked="0"/>
    </xf>
    <xf numFmtId="0" fontId="33" fillId="18" borderId="0" xfId="0" applyFont="1" applyFill="1" applyProtection="1">
      <protection locked="0"/>
    </xf>
    <xf numFmtId="0" fontId="32" fillId="0" borderId="3" xfId="66" applyNumberFormat="1" applyFont="1" applyFill="1" applyBorder="1" applyAlignment="1" applyProtection="1">
      <alignment horizontal="left" vertical="center" wrapText="1"/>
    </xf>
    <xf numFmtId="0" fontId="32" fillId="0" borderId="14" xfId="66" quotePrefix="1" applyNumberFormat="1" applyFont="1" applyFill="1" applyBorder="1" applyAlignment="1" applyProtection="1">
      <alignment horizontal="left" vertical="center" wrapText="1"/>
    </xf>
    <xf numFmtId="4" fontId="32" fillId="0" borderId="14" xfId="42" applyNumberFormat="1" applyFont="1" applyFill="1" applyBorder="1" applyAlignment="1" applyProtection="1">
      <alignment horizontal="center" vertical="center" shrinkToFit="1"/>
    </xf>
    <xf numFmtId="4" fontId="32" fillId="21" borderId="14" xfId="43" applyNumberFormat="1" applyFont="1" applyFill="1" applyBorder="1" applyAlignment="1" applyProtection="1">
      <alignment horizontal="center" vertical="center" shrinkToFit="1"/>
    </xf>
    <xf numFmtId="4" fontId="28" fillId="0" borderId="14" xfId="41" applyNumberFormat="1" applyFont="1" applyFill="1" applyBorder="1" applyAlignment="1" applyProtection="1">
      <alignment horizontal="center" vertical="center" shrinkToFit="1"/>
    </xf>
    <xf numFmtId="0" fontId="32" fillId="0" borderId="19" xfId="73" applyNumberFormat="1" applyFont="1" applyFill="1" applyBorder="1" applyAlignment="1" applyProtection="1">
      <alignment vertical="top" wrapText="1"/>
    </xf>
    <xf numFmtId="4" fontId="28" fillId="21" borderId="14" xfId="0" applyNumberFormat="1" applyFont="1" applyFill="1" applyBorder="1" applyAlignment="1">
      <alignment horizontal="center" vertical="center"/>
    </xf>
    <xf numFmtId="4" fontId="33" fillId="0" borderId="14" xfId="41" applyNumberFormat="1" applyFont="1" applyFill="1" applyBorder="1" applyAlignment="1" applyProtection="1">
      <alignment horizontal="center" vertical="center" shrinkToFit="1"/>
    </xf>
    <xf numFmtId="4" fontId="29" fillId="18" borderId="39" xfId="41" applyNumberFormat="1" applyFont="1" applyFill="1" applyBorder="1" applyAlignment="1" applyProtection="1">
      <alignment horizontal="center" vertical="center" shrinkToFit="1"/>
    </xf>
    <xf numFmtId="0" fontId="34" fillId="18" borderId="1" xfId="66" quotePrefix="1" applyNumberFormat="1" applyFont="1" applyFill="1" applyBorder="1" applyAlignment="1" applyProtection="1">
      <alignment horizontal="left" vertical="center" wrapText="1"/>
    </xf>
    <xf numFmtId="4" fontId="29" fillId="18" borderId="1" xfId="66" quotePrefix="1" applyNumberFormat="1" applyFont="1" applyFill="1" applyBorder="1" applyAlignment="1" applyProtection="1">
      <alignment horizontal="center" vertical="center" wrapText="1"/>
    </xf>
    <xf numFmtId="4" fontId="33" fillId="18" borderId="45" xfId="41" applyNumberFormat="1" applyFont="1" applyFill="1" applyBorder="1" applyAlignment="1" applyProtection="1">
      <alignment horizontal="center" vertical="center" shrinkToFit="1"/>
    </xf>
    <xf numFmtId="0" fontId="35" fillId="21" borderId="0" xfId="0" applyFont="1" applyFill="1" applyProtection="1">
      <protection locked="0"/>
    </xf>
    <xf numFmtId="0" fontId="34" fillId="18" borderId="0" xfId="0" applyFont="1" applyFill="1" applyProtection="1">
      <protection locked="0"/>
    </xf>
    <xf numFmtId="0" fontId="34" fillId="20" borderId="0" xfId="0" applyFont="1" applyFill="1" applyProtection="1">
      <protection locked="0"/>
    </xf>
    <xf numFmtId="4" fontId="33" fillId="18" borderId="3" xfId="41" applyNumberFormat="1" applyFont="1" applyFill="1" applyBorder="1" applyAlignment="1" applyProtection="1">
      <alignment horizontal="center" vertical="center" shrinkToFit="1"/>
    </xf>
    <xf numFmtId="4" fontId="33" fillId="18" borderId="14" xfId="41" applyNumberFormat="1" applyFont="1" applyFill="1" applyBorder="1" applyAlignment="1" applyProtection="1">
      <alignment horizontal="center" vertical="center" shrinkToFit="1"/>
    </xf>
    <xf numFmtId="0" fontId="32" fillId="18" borderId="0" xfId="0" applyFont="1" applyFill="1" applyProtection="1">
      <protection locked="0"/>
    </xf>
    <xf numFmtId="4" fontId="32" fillId="21" borderId="45" xfId="43" applyNumberFormat="1" applyFont="1" applyFill="1" applyBorder="1" applyAlignment="1" applyProtection="1">
      <alignment horizontal="center" vertical="center" shrinkToFit="1"/>
    </xf>
    <xf numFmtId="4" fontId="32" fillId="21" borderId="0" xfId="0" applyNumberFormat="1" applyFont="1" applyFill="1" applyProtection="1">
      <protection locked="0"/>
    </xf>
    <xf numFmtId="0" fontId="32" fillId="0" borderId="19" xfId="73" applyNumberFormat="1" applyFont="1" applyFill="1" applyBorder="1" applyAlignment="1" applyProtection="1">
      <alignment vertical="center" wrapText="1"/>
    </xf>
    <xf numFmtId="0" fontId="35" fillId="18" borderId="19" xfId="73" applyNumberFormat="1" applyFont="1" applyFill="1" applyBorder="1" applyAlignment="1" applyProtection="1">
      <alignment vertical="top" wrapText="1"/>
    </xf>
    <xf numFmtId="0" fontId="35" fillId="18" borderId="1" xfId="66" quotePrefix="1" applyNumberFormat="1" applyFont="1" applyFill="1" applyBorder="1" applyAlignment="1" applyProtection="1">
      <alignment horizontal="left" vertical="center" wrapText="1"/>
    </xf>
    <xf numFmtId="0" fontId="35" fillId="18" borderId="1" xfId="66" quotePrefix="1" applyNumberFormat="1" applyFont="1" applyFill="1" applyBorder="1" applyAlignment="1" applyProtection="1">
      <alignment horizontal="center" vertical="center" wrapText="1"/>
    </xf>
    <xf numFmtId="0" fontId="35" fillId="18" borderId="1" xfId="66" applyNumberFormat="1" applyFont="1" applyFill="1" applyBorder="1" applyAlignment="1" applyProtection="1">
      <alignment horizontal="left" vertical="center" wrapText="1"/>
    </xf>
    <xf numFmtId="4" fontId="33" fillId="18" borderId="3" xfId="43" applyNumberFormat="1" applyFont="1" applyFill="1" applyBorder="1" applyAlignment="1" applyProtection="1">
      <alignment horizontal="center" vertical="center" shrinkToFit="1"/>
    </xf>
    <xf numFmtId="4" fontId="33" fillId="18" borderId="14" xfId="43" applyNumberFormat="1" applyFont="1" applyFill="1" applyBorder="1" applyAlignment="1" applyProtection="1">
      <alignment horizontal="center" vertical="center" shrinkToFit="1"/>
    </xf>
    <xf numFmtId="4" fontId="33" fillId="18" borderId="46" xfId="43" applyNumberFormat="1" applyFont="1" applyFill="1" applyBorder="1" applyAlignment="1" applyProtection="1">
      <alignment horizontal="center" vertical="center" shrinkToFit="1"/>
    </xf>
    <xf numFmtId="0" fontId="34" fillId="21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0" fontId="34" fillId="0" borderId="19" xfId="73" applyNumberFormat="1" applyFont="1" applyFill="1" applyBorder="1" applyAlignment="1" applyProtection="1">
      <alignment vertical="top" wrapText="1"/>
    </xf>
    <xf numFmtId="0" fontId="34" fillId="0" borderId="1" xfId="66" quotePrefix="1" applyNumberFormat="1" applyFont="1" applyFill="1" applyBorder="1" applyAlignment="1" applyProtection="1">
      <alignment horizontal="left" vertical="center" wrapText="1"/>
    </xf>
    <xf numFmtId="0" fontId="34" fillId="0" borderId="1" xfId="66" quotePrefix="1" applyNumberFormat="1" applyFont="1" applyFill="1" applyBorder="1" applyAlignment="1" applyProtection="1">
      <alignment horizontal="center" vertical="center" wrapText="1"/>
    </xf>
    <xf numFmtId="4" fontId="32" fillId="0" borderId="3" xfId="42" applyNumberFormat="1" applyFont="1" applyFill="1" applyBorder="1" applyAlignment="1" applyProtection="1">
      <alignment horizontal="center" vertical="center" shrinkToFit="1"/>
    </xf>
    <xf numFmtId="4" fontId="32" fillId="21" borderId="46" xfId="43" applyNumberFormat="1" applyFont="1" applyFill="1" applyBorder="1" applyAlignment="1" applyProtection="1">
      <alignment horizontal="center" vertical="center" shrinkToFit="1"/>
    </xf>
    <xf numFmtId="4" fontId="29" fillId="0" borderId="60" xfId="41" applyNumberFormat="1" applyFont="1" applyFill="1" applyBorder="1" applyAlignment="1" applyProtection="1">
      <alignment horizontal="center" vertical="center" shrinkToFit="1"/>
    </xf>
    <xf numFmtId="4" fontId="28" fillId="21" borderId="59" xfId="0" applyNumberFormat="1" applyFont="1" applyFill="1" applyBorder="1" applyAlignment="1">
      <alignment horizontal="right" vertical="top"/>
    </xf>
    <xf numFmtId="2" fontId="34" fillId="21" borderId="0" xfId="0" applyNumberFormat="1" applyFont="1" applyFill="1" applyBorder="1" applyProtection="1">
      <protection locked="0"/>
    </xf>
    <xf numFmtId="2" fontId="35" fillId="0" borderId="0" xfId="0" applyNumberFormat="1" applyFont="1" applyFill="1" applyProtection="1">
      <protection locked="0"/>
    </xf>
    <xf numFmtId="0" fontId="29" fillId="18" borderId="19" xfId="73" applyNumberFormat="1" applyFont="1" applyFill="1" applyBorder="1" applyAlignment="1" applyProtection="1">
      <alignment vertical="top" wrapText="1"/>
    </xf>
    <xf numFmtId="4" fontId="29" fillId="18" borderId="47" xfId="43" applyNumberFormat="1" applyFont="1" applyFill="1" applyBorder="1" applyAlignment="1" applyProtection="1">
      <alignment horizontal="center" vertical="center" shrinkToFit="1"/>
    </xf>
    <xf numFmtId="4" fontId="28" fillId="21" borderId="59" xfId="0" applyNumberFormat="1" applyFont="1" applyFill="1" applyBorder="1" applyProtection="1">
      <protection locked="0"/>
    </xf>
    <xf numFmtId="4" fontId="29" fillId="21" borderId="0" xfId="0" applyNumberFormat="1" applyFont="1" applyFill="1" applyProtection="1">
      <protection locked="0"/>
    </xf>
    <xf numFmtId="4" fontId="32" fillId="21" borderId="56" xfId="0" applyNumberFormat="1" applyFont="1" applyFill="1" applyBorder="1" applyAlignment="1">
      <alignment horizontal="center" vertical="center"/>
    </xf>
    <xf numFmtId="4" fontId="33" fillId="0" borderId="60" xfId="41" applyNumberFormat="1" applyFont="1" applyFill="1" applyBorder="1" applyAlignment="1" applyProtection="1">
      <alignment horizontal="center" vertical="center" shrinkToFit="1"/>
    </xf>
    <xf numFmtId="4" fontId="32" fillId="21" borderId="59" xfId="93" applyNumberFormat="1" applyFont="1" applyFill="1" applyBorder="1" applyAlignment="1">
      <alignment horizontal="center"/>
    </xf>
    <xf numFmtId="4" fontId="33" fillId="21" borderId="0" xfId="0" applyNumberFormat="1" applyFont="1" applyFill="1" applyProtection="1">
      <protection locked="0"/>
    </xf>
    <xf numFmtId="0" fontId="33" fillId="0" borderId="0" xfId="0" applyFont="1" applyFill="1" applyProtection="1">
      <protection locked="0"/>
    </xf>
    <xf numFmtId="4" fontId="28" fillId="21" borderId="59" xfId="93" applyNumberFormat="1" applyFont="1" applyFill="1" applyBorder="1" applyAlignment="1">
      <alignment horizontal="left" vertical="center"/>
    </xf>
    <xf numFmtId="4" fontId="29" fillId="21" borderId="59" xfId="0" applyNumberFormat="1" applyFont="1" applyFill="1" applyBorder="1" applyAlignment="1" applyProtection="1">
      <alignment vertical="center"/>
      <protection locked="0"/>
    </xf>
    <xf numFmtId="4" fontId="29" fillId="21" borderId="0" xfId="0" applyNumberFormat="1" applyFont="1" applyFill="1" applyAlignment="1" applyProtection="1">
      <alignment vertical="center"/>
      <protection locked="0"/>
    </xf>
    <xf numFmtId="0" fontId="32" fillId="0" borderId="1" xfId="66" applyNumberFormat="1" applyFont="1" applyFill="1" applyBorder="1" applyAlignment="1" applyProtection="1">
      <alignment horizontal="left" vertical="center" wrapText="1"/>
    </xf>
    <xf numFmtId="0" fontId="28" fillId="0" borderId="55" xfId="66" applyNumberFormat="1" applyFont="1" applyFill="1" applyBorder="1" applyAlignment="1" applyProtection="1">
      <alignment horizontal="left" vertical="center" wrapText="1"/>
    </xf>
    <xf numFmtId="4" fontId="28" fillId="0" borderId="3" xfId="41" applyNumberFormat="1" applyFont="1" applyFill="1" applyBorder="1" applyAlignment="1" applyProtection="1">
      <alignment horizontal="center" vertical="center" shrinkToFit="1"/>
    </xf>
    <xf numFmtId="4" fontId="36" fillId="21" borderId="0" xfId="70" applyNumberFormat="1" applyFont="1" applyFill="1" applyBorder="1" applyProtection="1">
      <alignment horizontal="right" vertical="top" shrinkToFit="1"/>
    </xf>
    <xf numFmtId="4" fontId="28" fillId="0" borderId="56" xfId="0" applyNumberFormat="1" applyFont="1" applyFill="1" applyBorder="1" applyAlignment="1">
      <alignment horizontal="center" vertical="center"/>
    </xf>
    <xf numFmtId="4" fontId="28" fillId="21" borderId="0" xfId="0" applyNumberFormat="1" applyFont="1" applyFill="1" applyAlignment="1" applyProtection="1">
      <alignment vertical="center"/>
      <protection locked="0"/>
    </xf>
    <xf numFmtId="4" fontId="31" fillId="21" borderId="0" xfId="70" applyNumberFormat="1" applyFont="1" applyFill="1" applyBorder="1" applyProtection="1">
      <alignment horizontal="right" vertical="top" shrinkToFit="1"/>
    </xf>
    <xf numFmtId="0" fontId="29" fillId="19" borderId="0" xfId="0" applyFont="1" applyFill="1" applyProtection="1">
      <protection locked="0"/>
    </xf>
    <xf numFmtId="0" fontId="29" fillId="20" borderId="0" xfId="0" applyFont="1" applyFill="1" applyProtection="1">
      <protection locked="0"/>
    </xf>
    <xf numFmtId="4" fontId="29" fillId="21" borderId="0" xfId="0" applyNumberFormat="1" applyFont="1" applyFill="1" applyBorder="1" applyProtection="1">
      <protection locked="0"/>
    </xf>
    <xf numFmtId="0" fontId="37" fillId="21" borderId="0" xfId="0" applyFont="1" applyFill="1" applyProtection="1">
      <protection locked="0"/>
    </xf>
    <xf numFmtId="4" fontId="38" fillId="21" borderId="0" xfId="0" applyNumberFormat="1" applyFont="1" applyFill="1" applyBorder="1" applyProtection="1">
      <protection locked="0"/>
    </xf>
    <xf numFmtId="0" fontId="38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29" fillId="18" borderId="48" xfId="66" quotePrefix="1" applyNumberFormat="1" applyFont="1" applyFill="1" applyBorder="1" applyAlignment="1" applyProtection="1">
      <alignment horizontal="left" vertical="center" wrapText="1"/>
    </xf>
    <xf numFmtId="0" fontId="29" fillId="18" borderId="48" xfId="66" applyNumberFormat="1" applyFont="1" applyFill="1" applyBorder="1" applyAlignment="1" applyProtection="1">
      <alignment horizontal="left" vertical="center" wrapText="1"/>
    </xf>
    <xf numFmtId="0" fontId="28" fillId="21" borderId="14" xfId="66" quotePrefix="1" applyNumberFormat="1" applyFont="1" applyFill="1" applyBorder="1" applyAlignment="1" applyProtection="1">
      <alignment horizontal="left" vertical="center" wrapText="1"/>
    </xf>
    <xf numFmtId="0" fontId="28" fillId="21" borderId="14" xfId="66" quotePrefix="1" applyNumberFormat="1" applyFont="1" applyFill="1" applyBorder="1" applyAlignment="1" applyProtection="1">
      <alignment horizontal="center" vertical="center" wrapText="1"/>
    </xf>
    <xf numFmtId="0" fontId="28" fillId="21" borderId="14" xfId="66" applyNumberFormat="1" applyFont="1" applyFill="1" applyBorder="1" applyAlignment="1" applyProtection="1">
      <alignment horizontal="left" vertical="center" wrapText="1"/>
    </xf>
    <xf numFmtId="4" fontId="29" fillId="21" borderId="1" xfId="41" applyNumberFormat="1" applyFont="1" applyFill="1" applyBorder="1" applyAlignment="1" applyProtection="1">
      <alignment horizontal="center" vertical="center" shrinkToFit="1"/>
    </xf>
    <xf numFmtId="4" fontId="29" fillId="21" borderId="32" xfId="0" applyNumberFormat="1" applyFont="1" applyFill="1" applyBorder="1" applyProtection="1">
      <protection locked="0"/>
    </xf>
    <xf numFmtId="4" fontId="28" fillId="0" borderId="0" xfId="0" applyNumberFormat="1" applyFont="1" applyBorder="1" applyAlignment="1">
      <alignment horizontal="right" vertical="center" shrinkToFit="1"/>
    </xf>
    <xf numFmtId="4" fontId="29" fillId="21" borderId="31" xfId="0" applyNumberFormat="1" applyFont="1" applyFill="1" applyBorder="1" applyProtection="1">
      <protection locked="0"/>
    </xf>
    <xf numFmtId="4" fontId="28" fillId="0" borderId="0" xfId="0" applyNumberFormat="1" applyFont="1" applyProtection="1">
      <protection locked="0"/>
    </xf>
    <xf numFmtId="0" fontId="28" fillId="0" borderId="25" xfId="63" applyNumberFormat="1" applyFont="1" applyBorder="1" applyAlignment="1" applyProtection="1">
      <alignment wrapText="1"/>
    </xf>
    <xf numFmtId="0" fontId="28" fillId="0" borderId="22" xfId="63" applyNumberFormat="1" applyFont="1" applyBorder="1" applyAlignment="1" applyProtection="1">
      <alignment wrapText="1"/>
    </xf>
    <xf numFmtId="4" fontId="29" fillId="0" borderId="3" xfId="39" applyNumberFormat="1" applyFont="1" applyFill="1" applyBorder="1" applyAlignment="1" applyProtection="1">
      <alignment horizontal="right" vertical="center" shrinkToFit="1"/>
    </xf>
    <xf numFmtId="4" fontId="29" fillId="0" borderId="0" xfId="93" applyNumberFormat="1" applyFont="1" applyBorder="1" applyAlignment="1">
      <alignment horizontal="right" vertical="center"/>
    </xf>
    <xf numFmtId="4" fontId="28" fillId="0" borderId="0" xfId="0" applyNumberFormat="1" applyFont="1" applyAlignment="1" applyProtection="1">
      <alignment vertical="center"/>
      <protection locked="0"/>
    </xf>
    <xf numFmtId="4" fontId="28" fillId="0" borderId="27" xfId="0" applyNumberFormat="1" applyFont="1" applyBorder="1" applyAlignment="1" applyProtection="1">
      <alignment vertical="center"/>
      <protection locked="0"/>
    </xf>
    <xf numFmtId="4" fontId="29" fillId="0" borderId="43" xfId="0" applyNumberFormat="1" applyFont="1" applyBorder="1" applyProtection="1">
      <protection locked="0"/>
    </xf>
    <xf numFmtId="4" fontId="29" fillId="0" borderId="32" xfId="0" applyNumberFormat="1" applyFont="1" applyBorder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4" fontId="29" fillId="0" borderId="0" xfId="0" applyNumberFormat="1" applyFont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vertical="center"/>
      <protection locked="0"/>
    </xf>
    <xf numFmtId="0" fontId="28" fillId="0" borderId="24" xfId="0" applyFont="1" applyFill="1" applyBorder="1" applyAlignment="1" applyProtection="1">
      <alignment vertical="center"/>
      <protection locked="0"/>
    </xf>
    <xf numFmtId="0" fontId="28" fillId="0" borderId="29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4" fontId="28" fillId="0" borderId="0" xfId="0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15" xfId="0" applyFont="1" applyBorder="1" applyAlignment="1" applyProtection="1">
      <alignment wrapText="1"/>
      <protection locked="0"/>
    </xf>
    <xf numFmtId="0" fontId="29" fillId="18" borderId="1" xfId="66" applyNumberFormat="1" applyFont="1" applyFill="1" applyBorder="1" applyAlignment="1" applyProtection="1">
      <alignment horizontal="left" vertical="top" wrapText="1"/>
    </xf>
    <xf numFmtId="0" fontId="28" fillId="0" borderId="19" xfId="66" applyNumberFormat="1" applyFont="1" applyFill="1" applyBorder="1" applyAlignment="1" applyProtection="1">
      <alignment horizontal="left" vertical="top" wrapText="1"/>
    </xf>
    <xf numFmtId="0" fontId="28" fillId="21" borderId="19" xfId="66" applyNumberFormat="1" applyFont="1" applyFill="1" applyBorder="1" applyAlignment="1" applyProtection="1">
      <alignment horizontal="left" vertical="top" wrapText="1"/>
    </xf>
    <xf numFmtId="0" fontId="32" fillId="0" borderId="19" xfId="66" applyNumberFormat="1" applyFont="1" applyFill="1" applyBorder="1" applyAlignment="1" applyProtection="1">
      <alignment horizontal="left" vertical="top" wrapText="1"/>
    </xf>
    <xf numFmtId="0" fontId="29" fillId="18" borderId="19" xfId="66" quotePrefix="1" applyNumberFormat="1" applyFont="1" applyFill="1" applyBorder="1" applyAlignment="1" applyProtection="1">
      <alignment horizontal="left" vertical="top" wrapText="1"/>
    </xf>
    <xf numFmtId="0" fontId="33" fillId="18" borderId="19" xfId="66" applyNumberFormat="1" applyFont="1" applyFill="1" applyBorder="1" applyAlignment="1" applyProtection="1">
      <alignment horizontal="left" vertical="top" wrapText="1"/>
    </xf>
    <xf numFmtId="0" fontId="29" fillId="18" borderId="49" xfId="66" applyNumberFormat="1" applyFont="1" applyFill="1" applyBorder="1" applyAlignment="1" applyProtection="1">
      <alignment horizontal="left" vertical="top" wrapText="1"/>
    </xf>
    <xf numFmtId="0" fontId="28" fillId="21" borderId="14" xfId="66" applyNumberFormat="1" applyFont="1" applyFill="1" applyBorder="1" applyAlignment="1" applyProtection="1">
      <alignment horizontal="left" vertical="top" wrapText="1"/>
    </xf>
    <xf numFmtId="0" fontId="28" fillId="0" borderId="28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wrapText="1"/>
      <protection locked="0"/>
    </xf>
    <xf numFmtId="4" fontId="28" fillId="0" borderId="0" xfId="0" applyNumberFormat="1" applyFont="1" applyAlignment="1" applyProtection="1">
      <alignment wrapText="1"/>
      <protection locked="0"/>
    </xf>
    <xf numFmtId="0" fontId="29" fillId="18" borderId="38" xfId="66" applyNumberFormat="1" applyFont="1" applyFill="1" applyBorder="1" applyAlignment="1" applyProtection="1">
      <alignment horizontal="left" vertical="center" wrapText="1"/>
    </xf>
    <xf numFmtId="0" fontId="29" fillId="18" borderId="19" xfId="66" applyNumberFormat="1" applyFont="1" applyFill="1" applyBorder="1" applyAlignment="1" applyProtection="1">
      <alignment horizontal="left" vertical="center" wrapText="1"/>
    </xf>
    <xf numFmtId="0" fontId="28" fillId="0" borderId="19" xfId="66" applyNumberFormat="1" applyFont="1" applyFill="1" applyBorder="1" applyAlignment="1" applyProtection="1">
      <alignment horizontal="left" vertical="center" wrapText="1"/>
    </xf>
    <xf numFmtId="0" fontId="28" fillId="0" borderId="19" xfId="73" applyNumberFormat="1" applyFont="1" applyFill="1" applyBorder="1" applyAlignment="1" applyProtection="1">
      <alignment vertical="center" wrapText="1"/>
    </xf>
    <xf numFmtId="0" fontId="39" fillId="0" borderId="40" xfId="54" applyNumberFormat="1" applyFont="1" applyBorder="1" applyAlignment="1" applyProtection="1">
      <alignment wrapText="1"/>
    </xf>
    <xf numFmtId="0" fontId="39" fillId="0" borderId="23" xfId="54" applyNumberFormat="1" applyFont="1" applyBorder="1" applyProtection="1"/>
    <xf numFmtId="0" fontId="39" fillId="0" borderId="23" xfId="54" applyNumberFormat="1" applyFont="1" applyBorder="1" applyAlignment="1" applyProtection="1">
      <alignment horizontal="center" vertical="center"/>
    </xf>
    <xf numFmtId="0" fontId="39" fillId="0" borderId="23" xfId="54" applyNumberFormat="1" applyFont="1" applyBorder="1" applyAlignment="1" applyProtection="1">
      <alignment vertical="center"/>
    </xf>
    <xf numFmtId="4" fontId="39" fillId="0" borderId="23" xfId="54" applyNumberFormat="1" applyFont="1" applyFill="1" applyBorder="1" applyAlignment="1" applyProtection="1">
      <alignment vertical="center"/>
    </xf>
    <xf numFmtId="4" fontId="39" fillId="0" borderId="24" xfId="54" applyNumberFormat="1" applyFont="1" applyBorder="1" applyAlignment="1" applyProtection="1">
      <alignment vertical="center"/>
    </xf>
    <xf numFmtId="4" fontId="39" fillId="0" borderId="35" xfId="54" applyNumberFormat="1" applyFont="1" applyBorder="1" applyAlignment="1" applyProtection="1">
      <alignment vertical="center"/>
    </xf>
    <xf numFmtId="0" fontId="39" fillId="0" borderId="30" xfId="0" applyFont="1" applyBorder="1" applyAlignment="1" applyProtection="1">
      <alignment vertical="center"/>
      <protection locked="0"/>
    </xf>
    <xf numFmtId="0" fontId="40" fillId="26" borderId="50" xfId="52" applyNumberFormat="1" applyFont="1" applyFill="1" applyBorder="1" applyAlignment="1" applyProtection="1">
      <alignment horizontal="right" wrapText="1"/>
    </xf>
    <xf numFmtId="0" fontId="40" fillId="26" borderId="44" xfId="52" applyNumberFormat="1" applyFont="1" applyFill="1" applyBorder="1" applyProtection="1">
      <alignment horizontal="left"/>
    </xf>
    <xf numFmtId="0" fontId="40" fillId="26" borderId="44" xfId="52" applyNumberFormat="1" applyFont="1" applyFill="1" applyBorder="1" applyAlignment="1" applyProtection="1">
      <alignment horizontal="center" vertical="center"/>
    </xf>
    <xf numFmtId="0" fontId="40" fillId="26" borderId="44" xfId="52" applyNumberFormat="1" applyFont="1" applyFill="1" applyBorder="1" applyAlignment="1" applyProtection="1">
      <alignment horizontal="left" vertical="center"/>
    </xf>
    <xf numFmtId="4" fontId="40" fillId="26" borderId="44" xfId="39" applyNumberFormat="1" applyFont="1" applyFill="1" applyBorder="1" applyAlignment="1" applyProtection="1">
      <alignment horizontal="center" vertical="center" shrinkToFit="1"/>
    </xf>
    <xf numFmtId="4" fontId="40" fillId="26" borderId="3" xfId="39" applyNumberFormat="1" applyFont="1" applyFill="1" applyBorder="1" applyAlignment="1" applyProtection="1">
      <alignment horizontal="center" vertical="center" shrinkToFi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 applyProtection="1">
      <alignment vertical="center"/>
      <protection locked="0"/>
    </xf>
    <xf numFmtId="0" fontId="41" fillId="0" borderId="18" xfId="0" applyFont="1" applyFill="1" applyBorder="1" applyAlignment="1">
      <alignment vertical="center" wrapText="1"/>
    </xf>
    <xf numFmtId="49" fontId="41" fillId="0" borderId="14" xfId="0" applyNumberFormat="1" applyFont="1" applyFill="1" applyBorder="1" applyAlignment="1">
      <alignment horizontal="center" vertical="center"/>
    </xf>
    <xf numFmtId="49" fontId="41" fillId="0" borderId="37" xfId="0" applyNumberFormat="1" applyFont="1" applyFill="1" applyBorder="1" applyAlignment="1">
      <alignment horizontal="center" vertical="center"/>
    </xf>
    <xf numFmtId="4" fontId="40" fillId="0" borderId="14" xfId="0" applyNumberFormat="1" applyFont="1" applyFill="1" applyBorder="1" applyAlignment="1">
      <alignment horizontal="center" vertical="center"/>
    </xf>
    <xf numFmtId="4" fontId="41" fillId="0" borderId="0" xfId="0" applyNumberFormat="1" applyFont="1" applyBorder="1" applyAlignment="1" applyProtection="1">
      <alignment vertical="center"/>
      <protection locked="0"/>
    </xf>
    <xf numFmtId="4" fontId="41" fillId="0" borderId="14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wrapText="1"/>
    </xf>
    <xf numFmtId="0" fontId="41" fillId="0" borderId="0" xfId="0" applyFont="1" applyBorder="1" applyProtection="1"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15" xfId="0" applyFont="1" applyBorder="1" applyAlignment="1" applyProtection="1">
      <alignment wrapText="1"/>
      <protection locked="0"/>
    </xf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right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wrapText="1"/>
    </xf>
    <xf numFmtId="0" fontId="40" fillId="0" borderId="0" xfId="0" applyFont="1" applyFill="1" applyBorder="1"/>
    <xf numFmtId="49" fontId="40" fillId="0" borderId="0" xfId="0" applyNumberFormat="1" applyFont="1" applyFill="1" applyBorder="1"/>
    <xf numFmtId="4" fontId="40" fillId="21" borderId="25" xfId="0" applyNumberFormat="1" applyFont="1" applyFill="1" applyBorder="1" applyProtection="1"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41" fillId="0" borderId="33" xfId="0" applyFont="1" applyFill="1" applyBorder="1" applyAlignment="1" applyProtection="1">
      <alignment vertical="center"/>
      <protection locked="0"/>
    </xf>
    <xf numFmtId="0" fontId="41" fillId="0" borderId="14" xfId="0" applyFont="1" applyFill="1" applyBorder="1" applyAlignment="1">
      <alignment horizontal="center" vertical="center"/>
    </xf>
    <xf numFmtId="0" fontId="40" fillId="0" borderId="0" xfId="0" applyFont="1" applyFill="1" applyBorder="1" applyProtection="1"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vertical="center"/>
    </xf>
    <xf numFmtId="49" fontId="41" fillId="0" borderId="14" xfId="0" applyNumberFormat="1" applyFont="1" applyFill="1" applyBorder="1" applyAlignment="1">
      <alignment horizontal="left" vertical="center"/>
    </xf>
    <xf numFmtId="0" fontId="42" fillId="17" borderId="16" xfId="0" applyFont="1" applyFill="1" applyBorder="1" applyAlignment="1">
      <alignment horizontal="center" vertical="center" wrapText="1"/>
    </xf>
    <xf numFmtId="0" fontId="42" fillId="17" borderId="17" xfId="0" applyFont="1" applyFill="1" applyBorder="1" applyAlignment="1">
      <alignment horizontal="center" vertical="center" wrapText="1"/>
    </xf>
    <xf numFmtId="49" fontId="42" fillId="17" borderId="17" xfId="0" applyNumberFormat="1" applyFont="1" applyFill="1" applyBorder="1" applyAlignment="1">
      <alignment horizontal="center" vertical="center" wrapText="1"/>
    </xf>
    <xf numFmtId="4" fontId="42" fillId="17" borderId="20" xfId="0" applyNumberFormat="1" applyFont="1" applyFill="1" applyBorder="1" applyAlignment="1">
      <alignment horizontal="center" vertical="center" wrapText="1"/>
    </xf>
    <xf numFmtId="0" fontId="42" fillId="17" borderId="18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center" wrapText="1"/>
    </xf>
    <xf numFmtId="0" fontId="28" fillId="21" borderId="19" xfId="66" applyNumberFormat="1" applyFont="1" applyFill="1" applyBorder="1" applyAlignment="1" applyProtection="1">
      <alignment horizontal="left" vertical="center" wrapText="1"/>
    </xf>
    <xf numFmtId="0" fontId="28" fillId="21" borderId="19" xfId="73" applyNumberFormat="1" applyFont="1" applyFill="1" applyBorder="1" applyAlignment="1" applyProtection="1">
      <alignment vertical="center" wrapText="1"/>
    </xf>
    <xf numFmtId="0" fontId="28" fillId="21" borderId="19" xfId="66" quotePrefix="1" applyNumberFormat="1" applyFont="1" applyFill="1" applyBorder="1" applyAlignment="1" applyProtection="1">
      <alignment horizontal="left" vertical="center" wrapText="1"/>
    </xf>
    <xf numFmtId="4" fontId="28" fillId="21" borderId="36" xfId="43" applyNumberFormat="1" applyFont="1" applyFill="1" applyBorder="1" applyAlignment="1" applyProtection="1">
      <alignment horizontal="center" vertical="center" shrinkToFi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 wrapText="1"/>
    </xf>
    <xf numFmtId="4" fontId="41" fillId="0" borderId="37" xfId="0" applyNumberFormat="1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41" fillId="0" borderId="41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4" fontId="40" fillId="0" borderId="37" xfId="0" applyNumberFormat="1" applyFont="1" applyFill="1" applyBorder="1" applyAlignment="1">
      <alignment horizontal="center" vertical="center"/>
    </xf>
    <xf numFmtId="4" fontId="40" fillId="0" borderId="30" xfId="0" applyNumberFormat="1" applyFont="1" applyFill="1" applyBorder="1" applyAlignment="1">
      <alignment horizontal="center" vertical="center"/>
    </xf>
    <xf numFmtId="4" fontId="40" fillId="0" borderId="41" xfId="0" applyNumberFormat="1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28" fillId="0" borderId="22" xfId="63" applyNumberFormat="1" applyFont="1" applyBorder="1" applyProtection="1">
      <alignment horizontal="left" wrapText="1"/>
    </xf>
    <xf numFmtId="0" fontId="28" fillId="0" borderId="26" xfId="63" applyNumberFormat="1" applyFont="1" applyBorder="1" applyProtection="1">
      <alignment horizontal="left" wrapText="1"/>
    </xf>
    <xf numFmtId="0" fontId="40" fillId="0" borderId="27" xfId="0" applyFont="1" applyFill="1" applyBorder="1" applyAlignment="1">
      <alignment horizontal="center"/>
    </xf>
    <xf numFmtId="4" fontId="25" fillId="21" borderId="52" xfId="121" applyNumberFormat="1" applyFill="1" applyAlignment="1" applyProtection="1">
      <alignment horizontal="right" vertical="center" shrinkToFit="1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101"/>
    <cellStyle name="col" xfId="38"/>
    <cellStyle name="col 2" xfId="102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style0 2" xfId="103"/>
    <cellStyle name="td" xfId="47"/>
    <cellStyle name="td 2" xfId="104"/>
    <cellStyle name="tr" xfId="48"/>
    <cellStyle name="tr 2" xfId="105"/>
    <cellStyle name="xl21" xfId="49"/>
    <cellStyle name="xl21 2" xfId="106"/>
    <cellStyle name="xl22" xfId="50"/>
    <cellStyle name="xl22 2" xfId="107"/>
    <cellStyle name="xl23" xfId="51"/>
    <cellStyle name="xl23 2" xfId="108"/>
    <cellStyle name="xl24" xfId="52"/>
    <cellStyle name="xl24 2" xfId="109"/>
    <cellStyle name="xl25" xfId="53"/>
    <cellStyle name="xl25 2" xfId="110"/>
    <cellStyle name="xl25_оконч вариант роспись" xfId="54"/>
    <cellStyle name="xl26" xfId="55"/>
    <cellStyle name="xl26 2" xfId="111"/>
    <cellStyle name="xl27" xfId="56"/>
    <cellStyle name="xl27 2" xfId="112"/>
    <cellStyle name="xl28" xfId="57"/>
    <cellStyle name="xl28 2" xfId="113"/>
    <cellStyle name="xl29" xfId="58"/>
    <cellStyle name="xl29 2" xfId="114"/>
    <cellStyle name="xl30" xfId="59"/>
    <cellStyle name="xl30 2" xfId="115"/>
    <cellStyle name="xl31" xfId="60"/>
    <cellStyle name="xl31 2" xfId="116"/>
    <cellStyle name="xl32" xfId="61"/>
    <cellStyle name="xl32 2" xfId="117"/>
    <cellStyle name="xl33" xfId="62"/>
    <cellStyle name="xl33 2" xfId="118"/>
    <cellStyle name="xl33_оконч вариант роспись" xfId="63"/>
    <cellStyle name="xl34" xfId="64"/>
    <cellStyle name="xl34 2" xfId="119"/>
    <cellStyle name="xl34_1ММ " xfId="65"/>
    <cellStyle name="xl34_оконч вариант роспись" xfId="66"/>
    <cellStyle name="xl35" xfId="67"/>
    <cellStyle name="xl35 2" xfId="120"/>
    <cellStyle name="xl36" xfId="68"/>
    <cellStyle name="xl36 2" xfId="121"/>
    <cellStyle name="xl36_1ММ " xfId="69"/>
    <cellStyle name="xl36_1ММ _1" xfId="70"/>
    <cellStyle name="xl37" xfId="71"/>
    <cellStyle name="xl37 2" xfId="122"/>
    <cellStyle name="xl38" xfId="72"/>
    <cellStyle name="xl38 2" xfId="123"/>
    <cellStyle name="xl38_оконч вариант роспись" xfId="73"/>
    <cellStyle name="xl39" xfId="74"/>
    <cellStyle name="xl39 2" xfId="12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2" xfId="10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P305"/>
  <sheetViews>
    <sheetView tabSelected="1" view="pageBreakPreview" topLeftCell="A191" zoomScale="82" zoomScaleNormal="100" zoomScaleSheetLayoutView="82" workbookViewId="0">
      <selection activeCell="L204" sqref="L204"/>
    </sheetView>
  </sheetViews>
  <sheetFormatPr defaultRowHeight="12" outlineLevelRow="5"/>
  <cols>
    <col min="1" max="1" width="41.85546875" style="227" customWidth="1"/>
    <col min="2" max="2" width="8" style="6" bestFit="1" customWidth="1"/>
    <col min="3" max="3" width="7.42578125" style="6" bestFit="1" customWidth="1"/>
    <col min="4" max="4" width="14.5703125" style="6" bestFit="1" customWidth="1"/>
    <col min="5" max="5" width="7.28515625" style="213" customWidth="1"/>
    <col min="6" max="6" width="10.28515625" style="206" customWidth="1"/>
    <col min="7" max="7" width="21.28515625" style="206" customWidth="1"/>
    <col min="8" max="8" width="16.7109375" style="215" customWidth="1"/>
    <col min="9" max="9" width="18.5703125" style="206" customWidth="1"/>
    <col min="10" max="10" width="16.7109375" style="206" customWidth="1"/>
    <col min="11" max="11" width="14.85546875" style="206" customWidth="1"/>
    <col min="12" max="12" width="51.7109375" style="6" customWidth="1"/>
    <col min="13" max="13" width="20.5703125" style="6" bestFit="1" customWidth="1"/>
    <col min="14" max="14" width="17.42578125" style="6" customWidth="1"/>
    <col min="15" max="16384" width="9.140625" style="6"/>
  </cols>
  <sheetData>
    <row r="1" spans="1:12">
      <c r="A1" s="216"/>
      <c r="B1" s="1"/>
      <c r="C1" s="1"/>
      <c r="D1" s="1"/>
      <c r="E1" s="2"/>
      <c r="F1" s="3"/>
      <c r="G1" s="3"/>
      <c r="H1" s="4"/>
      <c r="I1" s="3"/>
      <c r="J1" s="5"/>
      <c r="K1" s="5"/>
    </row>
    <row r="2" spans="1:12" ht="15">
      <c r="A2" s="305" t="s">
        <v>0</v>
      </c>
      <c r="B2" s="306"/>
      <c r="C2" s="306"/>
      <c r="D2" s="306"/>
      <c r="E2" s="306"/>
      <c r="F2" s="306"/>
      <c r="G2" s="306"/>
      <c r="H2" s="306"/>
      <c r="I2" s="306"/>
      <c r="J2" s="312"/>
      <c r="K2" s="7"/>
    </row>
    <row r="3" spans="1:12" ht="15">
      <c r="A3" s="305" t="s">
        <v>1</v>
      </c>
      <c r="B3" s="306"/>
      <c r="C3" s="306"/>
      <c r="D3" s="306"/>
      <c r="E3" s="306"/>
      <c r="F3" s="306"/>
      <c r="G3" s="306"/>
      <c r="H3" s="306"/>
      <c r="I3" s="306"/>
      <c r="J3" s="312"/>
      <c r="K3" s="7"/>
    </row>
    <row r="4" spans="1:12" ht="15">
      <c r="A4" s="305" t="s">
        <v>2</v>
      </c>
      <c r="B4" s="306"/>
      <c r="C4" s="306"/>
      <c r="D4" s="306"/>
      <c r="E4" s="306"/>
      <c r="F4" s="306"/>
      <c r="G4" s="306"/>
      <c r="H4" s="306"/>
      <c r="I4" s="306"/>
      <c r="J4" s="312"/>
      <c r="K4" s="7"/>
    </row>
    <row r="5" spans="1:12" ht="14.25">
      <c r="A5" s="262"/>
      <c r="B5" s="259"/>
      <c r="C5" s="259"/>
      <c r="D5" s="259"/>
      <c r="E5" s="260"/>
      <c r="F5" s="250"/>
      <c r="G5" s="250"/>
      <c r="H5" s="261"/>
      <c r="I5" s="250"/>
      <c r="J5" s="273"/>
      <c r="K5" s="7"/>
    </row>
    <row r="6" spans="1:12" ht="14.25">
      <c r="A6" s="262"/>
      <c r="B6" s="259"/>
      <c r="C6" s="259"/>
      <c r="D6" s="259"/>
      <c r="E6" s="260"/>
      <c r="F6" s="250"/>
      <c r="G6" s="250"/>
      <c r="H6" s="261"/>
      <c r="I6" s="250"/>
      <c r="J6" s="273"/>
      <c r="K6" s="7"/>
    </row>
    <row r="7" spans="1:12" ht="15">
      <c r="A7" s="262"/>
      <c r="B7" s="259"/>
      <c r="C7" s="259"/>
      <c r="D7" s="306" t="s">
        <v>3</v>
      </c>
      <c r="E7" s="306"/>
      <c r="F7" s="306"/>
      <c r="G7" s="306"/>
      <c r="H7" s="274"/>
      <c r="I7" s="275" t="s">
        <v>4</v>
      </c>
      <c r="J7" s="273"/>
      <c r="K7" s="7"/>
    </row>
    <row r="8" spans="1:12" ht="15">
      <c r="A8" s="262"/>
      <c r="B8" s="259"/>
      <c r="C8" s="259"/>
      <c r="D8" s="276"/>
      <c r="E8" s="277"/>
      <c r="F8" s="278"/>
      <c r="G8" s="278"/>
      <c r="H8" s="261"/>
      <c r="I8" s="275">
        <v>503010</v>
      </c>
      <c r="J8" s="273"/>
      <c r="K8" s="7"/>
    </row>
    <row r="9" spans="1:12" ht="15">
      <c r="A9" s="258" t="s">
        <v>229</v>
      </c>
      <c r="B9" s="279"/>
      <c r="C9" s="279"/>
      <c r="D9" s="306" t="s">
        <v>270</v>
      </c>
      <c r="E9" s="306"/>
      <c r="F9" s="306"/>
      <c r="G9" s="306"/>
      <c r="H9" s="280" t="s">
        <v>5</v>
      </c>
      <c r="I9" s="252"/>
      <c r="J9" s="273"/>
      <c r="K9" s="7"/>
    </row>
    <row r="10" spans="1:12" ht="14.25">
      <c r="A10" s="300" t="s">
        <v>6</v>
      </c>
      <c r="B10" s="301"/>
      <c r="C10" s="301"/>
      <c r="D10" s="301"/>
      <c r="E10" s="301"/>
      <c r="F10" s="301"/>
      <c r="G10" s="250"/>
      <c r="H10" s="280" t="s">
        <v>7</v>
      </c>
      <c r="I10" s="281"/>
      <c r="J10" s="273"/>
      <c r="K10" s="7"/>
    </row>
    <row r="11" spans="1:12" ht="14.25">
      <c r="A11" s="300" t="s">
        <v>8</v>
      </c>
      <c r="B11" s="301"/>
      <c r="C11" s="301"/>
      <c r="D11" s="301"/>
      <c r="E11" s="301"/>
      <c r="F11" s="301"/>
      <c r="G11" s="250"/>
      <c r="H11" s="280" t="s">
        <v>9</v>
      </c>
      <c r="I11" s="275"/>
      <c r="J11" s="273"/>
      <c r="K11" s="7"/>
    </row>
    <row r="12" spans="1:12" ht="14.25">
      <c r="A12" s="258" t="s">
        <v>10</v>
      </c>
      <c r="B12" s="259"/>
      <c r="C12" s="259"/>
      <c r="D12" s="259"/>
      <c r="E12" s="260"/>
      <c r="F12" s="250"/>
      <c r="G12" s="250"/>
      <c r="H12" s="280" t="s">
        <v>11</v>
      </c>
      <c r="I12" s="252" t="s">
        <v>12</v>
      </c>
      <c r="J12" s="273"/>
      <c r="K12" s="7"/>
    </row>
    <row r="13" spans="1:12" ht="14.25">
      <c r="A13" s="258" t="s">
        <v>13</v>
      </c>
      <c r="B13" s="259"/>
      <c r="C13" s="259"/>
      <c r="D13" s="259"/>
      <c r="E13" s="260"/>
      <c r="F13" s="250"/>
      <c r="G13" s="250"/>
      <c r="H13" s="280" t="s">
        <v>14</v>
      </c>
      <c r="I13" s="252" t="s">
        <v>15</v>
      </c>
      <c r="J13" s="273"/>
      <c r="K13" s="7"/>
    </row>
    <row r="14" spans="1:12">
      <c r="A14" s="217"/>
      <c r="B14" s="9"/>
      <c r="C14" s="9"/>
      <c r="D14" s="9"/>
      <c r="E14" s="10"/>
      <c r="F14" s="11"/>
      <c r="G14" s="11"/>
      <c r="H14" s="12"/>
      <c r="I14" s="11"/>
      <c r="J14" s="7"/>
      <c r="K14" s="7"/>
    </row>
    <row r="15" spans="1:12" ht="12.75" thickBot="1">
      <c r="A15" s="217"/>
      <c r="B15" s="9"/>
      <c r="C15" s="9"/>
      <c r="D15" s="9"/>
      <c r="E15" s="10"/>
      <c r="F15" s="11"/>
      <c r="G15" s="11"/>
      <c r="H15" s="12"/>
      <c r="I15" s="11"/>
      <c r="J15" s="7"/>
      <c r="K15" s="7"/>
    </row>
    <row r="16" spans="1:12" ht="89.25">
      <c r="A16" s="282" t="s">
        <v>16</v>
      </c>
      <c r="B16" s="283" t="s">
        <v>17</v>
      </c>
      <c r="C16" s="284" t="s">
        <v>18</v>
      </c>
      <c r="D16" s="283" t="s">
        <v>19</v>
      </c>
      <c r="E16" s="283" t="s">
        <v>20</v>
      </c>
      <c r="F16" s="283" t="s">
        <v>21</v>
      </c>
      <c r="G16" s="283" t="s">
        <v>22</v>
      </c>
      <c r="H16" s="283" t="s">
        <v>269</v>
      </c>
      <c r="I16" s="283" t="s">
        <v>23</v>
      </c>
      <c r="J16" s="285" t="s">
        <v>24</v>
      </c>
      <c r="K16" s="13" t="s">
        <v>25</v>
      </c>
      <c r="L16" s="8"/>
    </row>
    <row r="17" spans="1:13" ht="12.75">
      <c r="A17" s="286">
        <v>1</v>
      </c>
      <c r="B17" s="287">
        <v>2</v>
      </c>
      <c r="C17" s="287">
        <v>3</v>
      </c>
      <c r="D17" s="287">
        <v>4</v>
      </c>
      <c r="E17" s="288">
        <v>5</v>
      </c>
      <c r="F17" s="288">
        <v>6</v>
      </c>
      <c r="G17" s="288">
        <v>7</v>
      </c>
      <c r="H17" s="288">
        <v>8</v>
      </c>
      <c r="I17" s="288">
        <v>9</v>
      </c>
      <c r="J17" s="288">
        <v>10</v>
      </c>
      <c r="K17" s="14"/>
    </row>
    <row r="18" spans="1:13">
      <c r="A18" s="15"/>
      <c r="B18" s="16"/>
      <c r="C18" s="16"/>
      <c r="D18" s="16"/>
      <c r="E18" s="17"/>
      <c r="F18" s="17"/>
      <c r="G18" s="17"/>
      <c r="H18" s="17"/>
      <c r="I18" s="14"/>
      <c r="J18" s="14"/>
      <c r="K18" s="14"/>
    </row>
    <row r="19" spans="1:13" ht="24">
      <c r="A19" s="229" t="s">
        <v>207</v>
      </c>
      <c r="B19" s="18" t="s">
        <v>28</v>
      </c>
      <c r="C19" s="18" t="s">
        <v>208</v>
      </c>
      <c r="D19" s="18" t="s">
        <v>209</v>
      </c>
      <c r="E19" s="19" t="s">
        <v>29</v>
      </c>
      <c r="F19" s="20"/>
      <c r="G19" s="20"/>
      <c r="H19" s="21">
        <f>SUM(H20)</f>
        <v>150000</v>
      </c>
      <c r="I19" s="22">
        <f>SUM(I20)</f>
        <v>75000</v>
      </c>
      <c r="J19" s="22">
        <f>SUM(J20)</f>
        <v>0</v>
      </c>
      <c r="K19" s="22">
        <f>SUM(K20)</f>
        <v>75000</v>
      </c>
    </row>
    <row r="20" spans="1:13" s="33" customFormat="1">
      <c r="A20" s="291" t="s">
        <v>30</v>
      </c>
      <c r="B20" s="51" t="s">
        <v>28</v>
      </c>
      <c r="C20" s="51" t="s">
        <v>208</v>
      </c>
      <c r="D20" s="51" t="s">
        <v>209</v>
      </c>
      <c r="E20" s="52" t="s">
        <v>31</v>
      </c>
      <c r="F20" s="53"/>
      <c r="G20" s="53"/>
      <c r="H20" s="71">
        <v>150000</v>
      </c>
      <c r="I20" s="27">
        <v>75000</v>
      </c>
      <c r="J20" s="292">
        <v>0</v>
      </c>
      <c r="K20" s="68">
        <f t="shared" ref="K20:K25" si="0">I20-J20</f>
        <v>75000</v>
      </c>
    </row>
    <row r="21" spans="1:13" ht="24">
      <c r="A21" s="29" t="s">
        <v>218</v>
      </c>
      <c r="B21" s="29">
        <v>148</v>
      </c>
      <c r="C21" s="29" t="s">
        <v>208</v>
      </c>
      <c r="D21" s="29">
        <v>9990020680</v>
      </c>
      <c r="E21" s="30">
        <v>811</v>
      </c>
      <c r="F21" s="29"/>
      <c r="G21" s="29"/>
      <c r="H21" s="31">
        <v>31672000</v>
      </c>
      <c r="I21" s="22">
        <v>31672000</v>
      </c>
      <c r="J21" s="30">
        <v>0</v>
      </c>
      <c r="K21" s="32">
        <f t="shared" si="0"/>
        <v>31672000</v>
      </c>
      <c r="L21" s="33"/>
      <c r="M21" s="33"/>
    </row>
    <row r="22" spans="1:13" s="39" customFormat="1" ht="72" outlineLevel="4">
      <c r="A22" s="230" t="s">
        <v>32</v>
      </c>
      <c r="B22" s="34" t="s">
        <v>28</v>
      </c>
      <c r="C22" s="34" t="s">
        <v>33</v>
      </c>
      <c r="D22" s="34" t="s">
        <v>34</v>
      </c>
      <c r="E22" s="35" t="s">
        <v>29</v>
      </c>
      <c r="F22" s="29"/>
      <c r="G22" s="29"/>
      <c r="H22" s="36">
        <f>SUM(H23:H26)</f>
        <v>1400000</v>
      </c>
      <c r="I22" s="22">
        <f>SUM(I23:I26)</f>
        <v>0</v>
      </c>
      <c r="J22" s="37">
        <f>SUM(J23:J26)</f>
        <v>0</v>
      </c>
      <c r="K22" s="32">
        <f>SUM(K23:K26)</f>
        <v>0</v>
      </c>
      <c r="L22" s="38"/>
      <c r="M22" s="38"/>
    </row>
    <row r="23" spans="1:13" s="42" customFormat="1" ht="36" outlineLevel="5">
      <c r="A23" s="289" t="s">
        <v>30</v>
      </c>
      <c r="B23" s="51" t="s">
        <v>28</v>
      </c>
      <c r="C23" s="51" t="s">
        <v>33</v>
      </c>
      <c r="D23" s="51" t="s">
        <v>34</v>
      </c>
      <c r="E23" s="52" t="s">
        <v>31</v>
      </c>
      <c r="F23" s="51" t="s">
        <v>249</v>
      </c>
      <c r="G23" s="51" t="s">
        <v>35</v>
      </c>
      <c r="H23" s="71">
        <v>4000</v>
      </c>
      <c r="I23" s="27">
        <v>0</v>
      </c>
      <c r="J23" s="44">
        <v>0</v>
      </c>
      <c r="K23" s="68">
        <f t="shared" si="0"/>
        <v>0</v>
      </c>
      <c r="L23" s="33"/>
      <c r="M23" s="33"/>
    </row>
    <row r="24" spans="1:13" s="42" customFormat="1" ht="36" outlineLevel="5">
      <c r="A24" s="289" t="s">
        <v>30</v>
      </c>
      <c r="B24" s="51" t="s">
        <v>28</v>
      </c>
      <c r="C24" s="51" t="s">
        <v>33</v>
      </c>
      <c r="D24" s="51" t="s">
        <v>34</v>
      </c>
      <c r="E24" s="52" t="s">
        <v>31</v>
      </c>
      <c r="F24" s="51" t="s">
        <v>249</v>
      </c>
      <c r="G24" s="51" t="s">
        <v>36</v>
      </c>
      <c r="H24" s="71">
        <v>76000</v>
      </c>
      <c r="I24" s="27">
        <v>0</v>
      </c>
      <c r="J24" s="44">
        <v>0</v>
      </c>
      <c r="K24" s="68">
        <f t="shared" si="0"/>
        <v>0</v>
      </c>
      <c r="L24" s="33"/>
      <c r="M24" s="33"/>
    </row>
    <row r="25" spans="1:13" s="42" customFormat="1" ht="36" outlineLevel="5">
      <c r="A25" s="290" t="s">
        <v>37</v>
      </c>
      <c r="B25" s="51" t="s">
        <v>28</v>
      </c>
      <c r="C25" s="51" t="s">
        <v>33</v>
      </c>
      <c r="D25" s="51" t="s">
        <v>34</v>
      </c>
      <c r="E25" s="52" t="s">
        <v>38</v>
      </c>
      <c r="F25" s="51" t="s">
        <v>249</v>
      </c>
      <c r="G25" s="51" t="s">
        <v>35</v>
      </c>
      <c r="H25" s="71">
        <v>66000</v>
      </c>
      <c r="I25" s="27">
        <v>0</v>
      </c>
      <c r="J25" s="44">
        <v>0</v>
      </c>
      <c r="K25" s="68">
        <f t="shared" si="0"/>
        <v>0</v>
      </c>
      <c r="L25" s="33"/>
      <c r="M25" s="33"/>
    </row>
    <row r="26" spans="1:13" s="42" customFormat="1" ht="36" outlineLevel="5">
      <c r="A26" s="290" t="s">
        <v>37</v>
      </c>
      <c r="B26" s="51" t="s">
        <v>28</v>
      </c>
      <c r="C26" s="51" t="s">
        <v>33</v>
      </c>
      <c r="D26" s="51" t="s">
        <v>34</v>
      </c>
      <c r="E26" s="52" t="s">
        <v>38</v>
      </c>
      <c r="F26" s="51" t="s">
        <v>249</v>
      </c>
      <c r="G26" s="51" t="s">
        <v>36</v>
      </c>
      <c r="H26" s="71">
        <v>1254000</v>
      </c>
      <c r="I26" s="27">
        <v>0</v>
      </c>
      <c r="J26" s="44">
        <v>0</v>
      </c>
      <c r="K26" s="68">
        <f>I26-J26</f>
        <v>0</v>
      </c>
      <c r="L26" s="33"/>
      <c r="M26" s="33"/>
    </row>
    <row r="27" spans="1:13" s="39" customFormat="1" ht="36" outlineLevel="3">
      <c r="A27" s="230" t="s">
        <v>39</v>
      </c>
      <c r="B27" s="34" t="s">
        <v>28</v>
      </c>
      <c r="C27" s="34" t="s">
        <v>27</v>
      </c>
      <c r="D27" s="34" t="s">
        <v>40</v>
      </c>
      <c r="E27" s="35" t="s">
        <v>29</v>
      </c>
      <c r="F27" s="29"/>
      <c r="G27" s="29"/>
      <c r="H27" s="36">
        <f>SUM(H28)</f>
        <v>1292314.96</v>
      </c>
      <c r="I27" s="22">
        <f>SUM(I28)</f>
        <v>752880</v>
      </c>
      <c r="J27" s="37">
        <f>SUM(J28)</f>
        <v>538018</v>
      </c>
      <c r="K27" s="32">
        <f>SUM(K28)</f>
        <v>214862</v>
      </c>
      <c r="L27" s="38"/>
      <c r="M27" s="38"/>
    </row>
    <row r="28" spans="1:13" s="33" customFormat="1" outlineLevel="5">
      <c r="A28" s="289" t="s">
        <v>30</v>
      </c>
      <c r="B28" s="51" t="s">
        <v>28</v>
      </c>
      <c r="C28" s="51" t="s">
        <v>27</v>
      </c>
      <c r="D28" s="51" t="s">
        <v>40</v>
      </c>
      <c r="E28" s="52" t="s">
        <v>31</v>
      </c>
      <c r="F28" s="53"/>
      <c r="G28" s="53"/>
      <c r="H28" s="71">
        <v>1292314.96</v>
      </c>
      <c r="I28" s="27">
        <v>752880</v>
      </c>
      <c r="J28" s="44">
        <v>538018</v>
      </c>
      <c r="K28" s="68">
        <f>I28-J28</f>
        <v>214862</v>
      </c>
    </row>
    <row r="29" spans="1:13" s="39" customFormat="1" ht="48" outlineLevel="3">
      <c r="A29" s="230" t="s">
        <v>41</v>
      </c>
      <c r="B29" s="34" t="s">
        <v>28</v>
      </c>
      <c r="C29" s="34" t="s">
        <v>27</v>
      </c>
      <c r="D29" s="34" t="s">
        <v>42</v>
      </c>
      <c r="E29" s="35" t="s">
        <v>29</v>
      </c>
      <c r="F29" s="29"/>
      <c r="G29" s="29"/>
      <c r="H29" s="36">
        <f>SUM(H30:H31)</f>
        <v>1056310</v>
      </c>
      <c r="I29" s="22">
        <f>SUM(I30:I31)</f>
        <v>657424.25</v>
      </c>
      <c r="J29" s="37">
        <f>SUM(J30:J31)</f>
        <v>559856.78</v>
      </c>
      <c r="K29" s="32">
        <f>SUM(K30:K31)</f>
        <v>97567.469999999972</v>
      </c>
      <c r="L29" s="38"/>
      <c r="M29" s="38"/>
    </row>
    <row r="30" spans="1:13" s="33" customFormat="1" outlineLevel="5">
      <c r="A30" s="289" t="s">
        <v>30</v>
      </c>
      <c r="B30" s="51" t="s">
        <v>28</v>
      </c>
      <c r="C30" s="51" t="s">
        <v>27</v>
      </c>
      <c r="D30" s="51" t="s">
        <v>42</v>
      </c>
      <c r="E30" s="52" t="s">
        <v>31</v>
      </c>
      <c r="F30" s="53"/>
      <c r="G30" s="53"/>
      <c r="H30" s="71">
        <v>5260</v>
      </c>
      <c r="I30" s="27">
        <v>3274.25</v>
      </c>
      <c r="J30" s="44">
        <v>2392.5</v>
      </c>
      <c r="K30" s="68">
        <f t="shared" ref="K30:K31" si="1">I30-J30</f>
        <v>881.75</v>
      </c>
    </row>
    <row r="31" spans="1:13" s="33" customFormat="1" ht="36" outlineLevel="5">
      <c r="A31" s="290" t="s">
        <v>37</v>
      </c>
      <c r="B31" s="51" t="s">
        <v>28</v>
      </c>
      <c r="C31" s="51" t="s">
        <v>27</v>
      </c>
      <c r="D31" s="51" t="s">
        <v>42</v>
      </c>
      <c r="E31" s="52" t="s">
        <v>38</v>
      </c>
      <c r="F31" s="53"/>
      <c r="G31" s="53"/>
      <c r="H31" s="71">
        <v>1051050</v>
      </c>
      <c r="I31" s="27">
        <v>654150</v>
      </c>
      <c r="J31" s="44">
        <v>557464.28</v>
      </c>
      <c r="K31" s="68">
        <f t="shared" si="1"/>
        <v>96685.719999999972</v>
      </c>
    </row>
    <row r="32" spans="1:13" s="39" customFormat="1" ht="48" outlineLevel="3">
      <c r="A32" s="230" t="s">
        <v>43</v>
      </c>
      <c r="B32" s="34" t="s">
        <v>28</v>
      </c>
      <c r="C32" s="34" t="s">
        <v>27</v>
      </c>
      <c r="D32" s="34" t="s">
        <v>44</v>
      </c>
      <c r="E32" s="35" t="s">
        <v>29</v>
      </c>
      <c r="F32" s="29"/>
      <c r="G32" s="29"/>
      <c r="H32" s="36">
        <f>SUM(H33:H34)</f>
        <v>355770</v>
      </c>
      <c r="I32" s="22">
        <f>SUM(I33:I34)</f>
        <v>194055</v>
      </c>
      <c r="J32" s="37">
        <f>SUM(J33:J34)</f>
        <v>111116.25</v>
      </c>
      <c r="K32" s="32">
        <f>SUM(K33:K34)</f>
        <v>82938.75</v>
      </c>
      <c r="L32" s="38"/>
      <c r="M32" s="38"/>
    </row>
    <row r="33" spans="1:13" s="42" customFormat="1" outlineLevel="5">
      <c r="A33" s="231" t="s">
        <v>30</v>
      </c>
      <c r="B33" s="23" t="s">
        <v>28</v>
      </c>
      <c r="C33" s="23" t="s">
        <v>27</v>
      </c>
      <c r="D33" s="23" t="s">
        <v>44</v>
      </c>
      <c r="E33" s="24" t="s">
        <v>31</v>
      </c>
      <c r="F33" s="25"/>
      <c r="G33" s="25"/>
      <c r="H33" s="26">
        <v>1770</v>
      </c>
      <c r="I33" s="27">
        <v>965</v>
      </c>
      <c r="J33" s="44">
        <v>416.25</v>
      </c>
      <c r="K33" s="28">
        <f t="shared" ref="K33:K34" si="2">I33-J33</f>
        <v>548.75</v>
      </c>
      <c r="L33" s="33"/>
      <c r="M33" s="33"/>
    </row>
    <row r="34" spans="1:13" s="42" customFormat="1" ht="36" outlineLevel="5">
      <c r="A34" s="232" t="s">
        <v>37</v>
      </c>
      <c r="B34" s="23" t="s">
        <v>28</v>
      </c>
      <c r="C34" s="23" t="s">
        <v>27</v>
      </c>
      <c r="D34" s="23" t="s">
        <v>44</v>
      </c>
      <c r="E34" s="24" t="s">
        <v>38</v>
      </c>
      <c r="F34" s="25"/>
      <c r="G34" s="25"/>
      <c r="H34" s="26">
        <v>354000</v>
      </c>
      <c r="I34" s="27">
        <v>193090</v>
      </c>
      <c r="J34" s="44">
        <v>110700</v>
      </c>
      <c r="K34" s="28">
        <f t="shared" si="2"/>
        <v>82390</v>
      </c>
      <c r="L34" s="33"/>
      <c r="M34" s="33"/>
    </row>
    <row r="35" spans="1:13" s="39" customFormat="1" ht="24" outlineLevel="3">
      <c r="A35" s="230" t="s">
        <v>26</v>
      </c>
      <c r="B35" s="34" t="s">
        <v>28</v>
      </c>
      <c r="C35" s="34" t="s">
        <v>27</v>
      </c>
      <c r="D35" s="34" t="s">
        <v>45</v>
      </c>
      <c r="E35" s="35" t="s">
        <v>29</v>
      </c>
      <c r="F35" s="29"/>
      <c r="G35" s="29"/>
      <c r="H35" s="36">
        <f>SUM(H36:H37)</f>
        <v>15735695.039999999</v>
      </c>
      <c r="I35" s="22">
        <f>SUM(I36:I37)</f>
        <v>8176390.3600000003</v>
      </c>
      <c r="J35" s="37">
        <f>SUM(J36:J37)</f>
        <v>6630604.5800000001</v>
      </c>
      <c r="K35" s="32">
        <f>SUM(K36:K37)</f>
        <v>1545785.78</v>
      </c>
      <c r="L35" s="38"/>
      <c r="M35" s="38"/>
    </row>
    <row r="36" spans="1:13" s="42" customFormat="1" outlineLevel="5">
      <c r="A36" s="231" t="s">
        <v>30</v>
      </c>
      <c r="B36" s="46" t="s">
        <v>28</v>
      </c>
      <c r="C36" s="46" t="s">
        <v>27</v>
      </c>
      <c r="D36" s="46" t="s">
        <v>45</v>
      </c>
      <c r="E36" s="24" t="s">
        <v>31</v>
      </c>
      <c r="F36" s="25"/>
      <c r="G36" s="25"/>
      <c r="H36" s="26">
        <v>78287.039999999994</v>
      </c>
      <c r="I36" s="27">
        <v>40678.36</v>
      </c>
      <c r="J36" s="44">
        <v>29932.58</v>
      </c>
      <c r="K36" s="28">
        <f t="shared" ref="K36:K37" si="3">I36-J36</f>
        <v>10745.779999999999</v>
      </c>
      <c r="L36" s="33"/>
      <c r="M36" s="33"/>
    </row>
    <row r="37" spans="1:13" s="42" customFormat="1" ht="36" outlineLevel="5">
      <c r="A37" s="232" t="s">
        <v>37</v>
      </c>
      <c r="B37" s="46" t="s">
        <v>28</v>
      </c>
      <c r="C37" s="46" t="s">
        <v>27</v>
      </c>
      <c r="D37" s="46" t="s">
        <v>45</v>
      </c>
      <c r="E37" s="24" t="s">
        <v>38</v>
      </c>
      <c r="F37" s="25"/>
      <c r="G37" s="25"/>
      <c r="H37" s="26">
        <v>15657408</v>
      </c>
      <c r="I37" s="27">
        <v>8135712</v>
      </c>
      <c r="J37" s="44">
        <v>6600672</v>
      </c>
      <c r="K37" s="28">
        <f t="shared" si="3"/>
        <v>1535040</v>
      </c>
      <c r="L37" s="33"/>
      <c r="M37" s="33"/>
    </row>
    <row r="38" spans="1:13" s="39" customFormat="1" ht="36" outlineLevel="3">
      <c r="A38" s="230" t="s">
        <v>46</v>
      </c>
      <c r="B38" s="34" t="s">
        <v>28</v>
      </c>
      <c r="C38" s="34" t="s">
        <v>27</v>
      </c>
      <c r="D38" s="34" t="s">
        <v>47</v>
      </c>
      <c r="E38" s="35" t="s">
        <v>29</v>
      </c>
      <c r="F38" s="29"/>
      <c r="G38" s="29"/>
      <c r="H38" s="36">
        <f>SUM(H39)</f>
        <v>2289000</v>
      </c>
      <c r="I38" s="22">
        <f>SUM(I39)</f>
        <v>915600</v>
      </c>
      <c r="J38" s="37">
        <f>SUM(J39)</f>
        <v>152600</v>
      </c>
      <c r="K38" s="32">
        <f>SUM(K39)</f>
        <v>763000</v>
      </c>
      <c r="L38" s="38"/>
      <c r="M38" s="38"/>
    </row>
    <row r="39" spans="1:13" s="42" customFormat="1" ht="60" outlineLevel="5">
      <c r="A39" s="231" t="s">
        <v>48</v>
      </c>
      <c r="B39" s="23" t="s">
        <v>28</v>
      </c>
      <c r="C39" s="23" t="s">
        <v>27</v>
      </c>
      <c r="D39" s="23" t="s">
        <v>47</v>
      </c>
      <c r="E39" s="24" t="s">
        <v>49</v>
      </c>
      <c r="F39" s="25"/>
      <c r="G39" s="25"/>
      <c r="H39" s="26">
        <v>2289000</v>
      </c>
      <c r="I39" s="27">
        <v>915600</v>
      </c>
      <c r="J39" s="41">
        <v>152600</v>
      </c>
      <c r="K39" s="28">
        <f>I39-J39</f>
        <v>763000</v>
      </c>
      <c r="L39" s="33"/>
      <c r="M39" s="33"/>
    </row>
    <row r="40" spans="1:13" s="39" customFormat="1" ht="48" outlineLevel="3">
      <c r="A40" s="230" t="s">
        <v>50</v>
      </c>
      <c r="B40" s="34" t="s">
        <v>28</v>
      </c>
      <c r="C40" s="34" t="s">
        <v>27</v>
      </c>
      <c r="D40" s="34" t="s">
        <v>51</v>
      </c>
      <c r="E40" s="35" t="s">
        <v>29</v>
      </c>
      <c r="F40" s="29"/>
      <c r="G40" s="29"/>
      <c r="H40" s="36">
        <f>SUM(H41)</f>
        <v>4796690</v>
      </c>
      <c r="I40" s="22">
        <f>SUM(I41)</f>
        <v>3197745</v>
      </c>
      <c r="J40" s="37">
        <f>SUM(J41)</f>
        <v>1195005.1599999999</v>
      </c>
      <c r="K40" s="32">
        <f>SUM(K41)</f>
        <v>2002739.84</v>
      </c>
      <c r="L40" s="38"/>
      <c r="M40" s="38"/>
    </row>
    <row r="41" spans="1:13" s="42" customFormat="1" ht="60" outlineLevel="5">
      <c r="A41" s="231" t="s">
        <v>48</v>
      </c>
      <c r="B41" s="23" t="s">
        <v>28</v>
      </c>
      <c r="C41" s="23" t="s">
        <v>27</v>
      </c>
      <c r="D41" s="23" t="s">
        <v>51</v>
      </c>
      <c r="E41" s="24" t="s">
        <v>49</v>
      </c>
      <c r="F41" s="25"/>
      <c r="G41" s="25"/>
      <c r="H41" s="26">
        <v>4796690</v>
      </c>
      <c r="I41" s="27">
        <v>3197745</v>
      </c>
      <c r="J41" s="41">
        <v>1195005.1599999999</v>
      </c>
      <c r="K41" s="28">
        <f>I41-J41</f>
        <v>2002739.84</v>
      </c>
      <c r="L41" s="33"/>
      <c r="M41" s="33"/>
    </row>
    <row r="42" spans="1:13" s="39" customFormat="1" ht="96" outlineLevel="3">
      <c r="A42" s="230" t="s">
        <v>205</v>
      </c>
      <c r="B42" s="34" t="s">
        <v>28</v>
      </c>
      <c r="C42" s="34" t="s">
        <v>27</v>
      </c>
      <c r="D42" s="34" t="s">
        <v>226</v>
      </c>
      <c r="E42" s="35" t="s">
        <v>29</v>
      </c>
      <c r="F42" s="29"/>
      <c r="G42" s="29"/>
      <c r="H42" s="36">
        <f>SUM(H43)</f>
        <v>1209140</v>
      </c>
      <c r="I42" s="22">
        <f>SUM(I43)</f>
        <v>705370</v>
      </c>
      <c r="J42" s="37">
        <f>SUM(J43)</f>
        <v>0</v>
      </c>
      <c r="K42" s="32">
        <f>SUM(K43)</f>
        <v>705370</v>
      </c>
      <c r="L42" s="38"/>
      <c r="M42" s="38"/>
    </row>
    <row r="43" spans="1:13" s="42" customFormat="1" ht="60" outlineLevel="5">
      <c r="A43" s="231" t="s">
        <v>48</v>
      </c>
      <c r="B43" s="23" t="s">
        <v>28</v>
      </c>
      <c r="C43" s="23" t="s">
        <v>27</v>
      </c>
      <c r="D43" s="23" t="s">
        <v>226</v>
      </c>
      <c r="E43" s="24" t="s">
        <v>49</v>
      </c>
      <c r="F43" s="25"/>
      <c r="G43" s="25"/>
      <c r="H43" s="26">
        <v>1209140</v>
      </c>
      <c r="I43" s="27">
        <v>705370</v>
      </c>
      <c r="J43" s="41">
        <v>0</v>
      </c>
      <c r="K43" s="28">
        <f>I43-J43</f>
        <v>705370</v>
      </c>
      <c r="L43" s="33"/>
      <c r="M43" s="33"/>
    </row>
    <row r="44" spans="1:13" s="39" customFormat="1" ht="84" outlineLevel="3">
      <c r="A44" s="230" t="s">
        <v>206</v>
      </c>
      <c r="B44" s="34" t="s">
        <v>28</v>
      </c>
      <c r="C44" s="34" t="s">
        <v>27</v>
      </c>
      <c r="D44" s="34" t="s">
        <v>227</v>
      </c>
      <c r="E44" s="35" t="s">
        <v>29</v>
      </c>
      <c r="F44" s="29"/>
      <c r="G44" s="29"/>
      <c r="H44" s="36">
        <f>SUM(H45)</f>
        <v>7765080</v>
      </c>
      <c r="I44" s="22">
        <f>SUM(I45)</f>
        <v>3512794.28</v>
      </c>
      <c r="J44" s="37">
        <f>SUM(J45)</f>
        <v>307441.26</v>
      </c>
      <c r="K44" s="32">
        <f>SUM(K45)</f>
        <v>3205353.0199999996</v>
      </c>
      <c r="L44" s="38"/>
      <c r="M44" s="38"/>
    </row>
    <row r="45" spans="1:13" s="42" customFormat="1" ht="60" outlineLevel="5">
      <c r="A45" s="219" t="s">
        <v>48</v>
      </c>
      <c r="B45" s="23" t="s">
        <v>28</v>
      </c>
      <c r="C45" s="23" t="s">
        <v>27</v>
      </c>
      <c r="D45" s="23" t="s">
        <v>227</v>
      </c>
      <c r="E45" s="24" t="s">
        <v>49</v>
      </c>
      <c r="F45" s="25"/>
      <c r="G45" s="25"/>
      <c r="H45" s="26">
        <v>7765080</v>
      </c>
      <c r="I45" s="27">
        <v>3512794.28</v>
      </c>
      <c r="J45" s="47">
        <v>307441.26</v>
      </c>
      <c r="K45" s="48">
        <f>I45-J45</f>
        <v>3205353.0199999996</v>
      </c>
      <c r="L45" s="33"/>
      <c r="M45" s="33"/>
    </row>
    <row r="46" spans="1:13" s="39" customFormat="1" ht="72" outlineLevel="3">
      <c r="A46" s="45" t="s">
        <v>256</v>
      </c>
      <c r="B46" s="34">
        <v>148</v>
      </c>
      <c r="C46" s="34" t="s">
        <v>27</v>
      </c>
      <c r="D46" s="34" t="s">
        <v>257</v>
      </c>
      <c r="E46" s="35" t="s">
        <v>29</v>
      </c>
      <c r="F46" s="29"/>
      <c r="G46" s="29"/>
      <c r="H46" s="36">
        <f>SUM(H47:H48)</f>
        <v>123568900</v>
      </c>
      <c r="I46" s="49">
        <f t="shared" ref="I46:J46" si="4">SUM(I47:I48)</f>
        <v>0</v>
      </c>
      <c r="J46" s="50">
        <f t="shared" si="4"/>
        <v>0</v>
      </c>
      <c r="K46" s="50">
        <f t="shared" ref="K46:K47" si="5">I46-J46</f>
        <v>0</v>
      </c>
      <c r="L46" s="38"/>
      <c r="M46" s="38"/>
    </row>
    <row r="47" spans="1:13" s="39" customFormat="1" ht="60" outlineLevel="3">
      <c r="A47" s="220" t="s">
        <v>48</v>
      </c>
      <c r="B47" s="51">
        <v>148</v>
      </c>
      <c r="C47" s="51" t="s">
        <v>27</v>
      </c>
      <c r="D47" s="51" t="s">
        <v>257</v>
      </c>
      <c r="E47" s="52">
        <v>811</v>
      </c>
      <c r="F47" s="53" t="s">
        <v>260</v>
      </c>
      <c r="G47" s="23" t="s">
        <v>35</v>
      </c>
      <c r="H47" s="54">
        <v>1235700</v>
      </c>
      <c r="I47" s="27">
        <v>0</v>
      </c>
      <c r="J47" s="27">
        <v>0</v>
      </c>
      <c r="K47" s="55">
        <f t="shared" si="5"/>
        <v>0</v>
      </c>
      <c r="L47" s="38"/>
      <c r="M47" s="38"/>
    </row>
    <row r="48" spans="1:13" s="56" customFormat="1" ht="60" outlineLevel="5">
      <c r="A48" s="220" t="s">
        <v>48</v>
      </c>
      <c r="B48" s="51">
        <v>148</v>
      </c>
      <c r="C48" s="51" t="s">
        <v>27</v>
      </c>
      <c r="D48" s="51" t="s">
        <v>257</v>
      </c>
      <c r="E48" s="52">
        <v>811</v>
      </c>
      <c r="F48" s="53" t="s">
        <v>260</v>
      </c>
      <c r="G48" s="23" t="s">
        <v>36</v>
      </c>
      <c r="H48" s="54">
        <v>122333200</v>
      </c>
      <c r="I48" s="27">
        <v>0</v>
      </c>
      <c r="J48" s="27">
        <v>0</v>
      </c>
      <c r="K48" s="55">
        <f>I48-J48</f>
        <v>0</v>
      </c>
      <c r="L48" s="33"/>
      <c r="M48" s="33"/>
    </row>
    <row r="49" spans="1:13" s="39" customFormat="1" ht="36" outlineLevel="3">
      <c r="A49" s="45" t="s">
        <v>54</v>
      </c>
      <c r="B49" s="34" t="s">
        <v>28</v>
      </c>
      <c r="C49" s="34" t="s">
        <v>27</v>
      </c>
      <c r="D49" s="34" t="s">
        <v>55</v>
      </c>
      <c r="E49" s="35" t="s">
        <v>29</v>
      </c>
      <c r="F49" s="29"/>
      <c r="G49" s="29"/>
      <c r="H49" s="36">
        <f>SUM(H50)</f>
        <v>4250000</v>
      </c>
      <c r="I49" s="57">
        <f>SUM(I50)</f>
        <v>4250000</v>
      </c>
      <c r="J49" s="58">
        <f>SUM(J50)</f>
        <v>1550263.5</v>
      </c>
      <c r="K49" s="59">
        <f>SUM(K50)</f>
        <v>2699736.5</v>
      </c>
      <c r="L49" s="38"/>
      <c r="M49" s="38"/>
    </row>
    <row r="50" spans="1:13" s="42" customFormat="1" outlineLevel="5">
      <c r="A50" s="219" t="s">
        <v>30</v>
      </c>
      <c r="B50" s="23" t="s">
        <v>28</v>
      </c>
      <c r="C50" s="23" t="s">
        <v>27</v>
      </c>
      <c r="D50" s="23" t="s">
        <v>55</v>
      </c>
      <c r="E50" s="24" t="s">
        <v>31</v>
      </c>
      <c r="F50" s="25"/>
      <c r="G50" s="25"/>
      <c r="H50" s="26">
        <v>4250000</v>
      </c>
      <c r="I50" s="27">
        <v>4250000</v>
      </c>
      <c r="J50" s="44">
        <v>1550263.5</v>
      </c>
      <c r="K50" s="28">
        <f>I50-J50</f>
        <v>2699736.5</v>
      </c>
      <c r="L50" s="33"/>
      <c r="M50" s="33"/>
    </row>
    <row r="51" spans="1:13" s="39" customFormat="1" outlineLevel="3">
      <c r="A51" s="45" t="s">
        <v>56</v>
      </c>
      <c r="B51" s="34" t="s">
        <v>28</v>
      </c>
      <c r="C51" s="34" t="s">
        <v>27</v>
      </c>
      <c r="D51" s="34" t="s">
        <v>57</v>
      </c>
      <c r="E51" s="35" t="s">
        <v>29</v>
      </c>
      <c r="F51" s="29"/>
      <c r="G51" s="29"/>
      <c r="H51" s="36">
        <f>SUM(H52:H53)</f>
        <v>0</v>
      </c>
      <c r="I51" s="22">
        <f>SUM(I52:I53)</f>
        <v>0</v>
      </c>
      <c r="J51" s="37">
        <f>SUM(J52:J53)</f>
        <v>0</v>
      </c>
      <c r="K51" s="32">
        <f>SUM(K52:K53)</f>
        <v>0</v>
      </c>
      <c r="L51" s="38"/>
      <c r="M51" s="38"/>
    </row>
    <row r="52" spans="1:13" s="42" customFormat="1" outlineLevel="5">
      <c r="A52" s="219" t="s">
        <v>30</v>
      </c>
      <c r="B52" s="23" t="s">
        <v>28</v>
      </c>
      <c r="C52" s="23" t="s">
        <v>27</v>
      </c>
      <c r="D52" s="23" t="s">
        <v>57</v>
      </c>
      <c r="E52" s="24" t="s">
        <v>31</v>
      </c>
      <c r="F52" s="25"/>
      <c r="G52" s="25"/>
      <c r="H52" s="26">
        <v>0</v>
      </c>
      <c r="I52" s="27">
        <v>0</v>
      </c>
      <c r="J52" s="44">
        <v>0</v>
      </c>
      <c r="K52" s="28">
        <f t="shared" ref="K52:K53" si="6">I52-J52</f>
        <v>0</v>
      </c>
      <c r="L52" s="33"/>
      <c r="M52" s="33"/>
    </row>
    <row r="53" spans="1:13" s="42" customFormat="1" ht="36" outlineLevel="5">
      <c r="A53" s="219" t="s">
        <v>58</v>
      </c>
      <c r="B53" s="23" t="s">
        <v>28</v>
      </c>
      <c r="C53" s="23" t="s">
        <v>27</v>
      </c>
      <c r="D53" s="23" t="s">
        <v>57</v>
      </c>
      <c r="E53" s="24" t="s">
        <v>38</v>
      </c>
      <c r="F53" s="25"/>
      <c r="G53" s="25"/>
      <c r="H53" s="26">
        <v>0</v>
      </c>
      <c r="I53" s="27">
        <v>0</v>
      </c>
      <c r="J53" s="44">
        <v>0</v>
      </c>
      <c r="K53" s="28">
        <f t="shared" si="6"/>
        <v>0</v>
      </c>
      <c r="L53" s="33"/>
      <c r="M53" s="33"/>
    </row>
    <row r="54" spans="1:13" s="39" customFormat="1" ht="24" outlineLevel="3">
      <c r="A54" s="45" t="s">
        <v>59</v>
      </c>
      <c r="B54" s="34" t="s">
        <v>28</v>
      </c>
      <c r="C54" s="34" t="s">
        <v>27</v>
      </c>
      <c r="D54" s="34" t="s">
        <v>60</v>
      </c>
      <c r="E54" s="35" t="s">
        <v>29</v>
      </c>
      <c r="F54" s="29"/>
      <c r="G54" s="29"/>
      <c r="H54" s="36">
        <f>SUM(H55:H64)</f>
        <v>245128203</v>
      </c>
      <c r="I54" s="22">
        <f>SUM(I55:I64)</f>
        <v>133624390.72999999</v>
      </c>
      <c r="J54" s="37">
        <f>SUM(J55:J64)</f>
        <v>125150009.69</v>
      </c>
      <c r="K54" s="32">
        <f>SUM(K55:K64)</f>
        <v>8474381.0400000028</v>
      </c>
      <c r="L54" s="38"/>
      <c r="M54" s="38"/>
    </row>
    <row r="55" spans="1:13" s="42" customFormat="1" outlineLevel="5">
      <c r="A55" s="219" t="s">
        <v>61</v>
      </c>
      <c r="B55" s="23" t="s">
        <v>28</v>
      </c>
      <c r="C55" s="23" t="s">
        <v>27</v>
      </c>
      <c r="D55" s="23" t="s">
        <v>60</v>
      </c>
      <c r="E55" s="24" t="s">
        <v>62</v>
      </c>
      <c r="F55" s="25"/>
      <c r="G55" s="25"/>
      <c r="H55" s="26">
        <v>174529202</v>
      </c>
      <c r="I55" s="27">
        <v>92753877</v>
      </c>
      <c r="J55" s="44">
        <v>87464957.159999996</v>
      </c>
      <c r="K55" s="28">
        <f t="shared" ref="K55:K64" si="7">I55-J55</f>
        <v>5288919.8400000036</v>
      </c>
      <c r="L55" s="33"/>
      <c r="M55" s="33"/>
    </row>
    <row r="56" spans="1:13" s="42" customFormat="1" ht="48" outlineLevel="5">
      <c r="A56" s="219" t="s">
        <v>63</v>
      </c>
      <c r="B56" s="23" t="s">
        <v>28</v>
      </c>
      <c r="C56" s="23" t="s">
        <v>27</v>
      </c>
      <c r="D56" s="23" t="s">
        <v>60</v>
      </c>
      <c r="E56" s="24" t="s">
        <v>64</v>
      </c>
      <c r="F56" s="25"/>
      <c r="G56" s="25"/>
      <c r="H56" s="26">
        <v>52707782</v>
      </c>
      <c r="I56" s="27">
        <v>28011496</v>
      </c>
      <c r="J56" s="60">
        <v>26103179.370000001</v>
      </c>
      <c r="K56" s="28">
        <f t="shared" si="7"/>
        <v>1908316.629999999</v>
      </c>
      <c r="L56" s="33"/>
      <c r="M56" s="33"/>
    </row>
    <row r="57" spans="1:13" s="42" customFormat="1" ht="24" outlineLevel="5">
      <c r="A57" s="219" t="s">
        <v>65</v>
      </c>
      <c r="B57" s="23" t="s">
        <v>28</v>
      </c>
      <c r="C57" s="23" t="s">
        <v>27</v>
      </c>
      <c r="D57" s="23" t="s">
        <v>60</v>
      </c>
      <c r="E57" s="24" t="s">
        <v>66</v>
      </c>
      <c r="F57" s="25"/>
      <c r="G57" s="25"/>
      <c r="H57" s="26">
        <v>2644780</v>
      </c>
      <c r="I57" s="27">
        <v>2183403.52</v>
      </c>
      <c r="J57" s="60">
        <v>1837910.03</v>
      </c>
      <c r="K57" s="28">
        <f t="shared" si="7"/>
        <v>345493.49</v>
      </c>
      <c r="L57" s="33"/>
      <c r="M57" s="33"/>
    </row>
    <row r="58" spans="1:13" s="42" customFormat="1" outlineLevel="5">
      <c r="A58" s="219" t="s">
        <v>30</v>
      </c>
      <c r="B58" s="23" t="s">
        <v>28</v>
      </c>
      <c r="C58" s="23" t="s">
        <v>27</v>
      </c>
      <c r="D58" s="23" t="s">
        <v>60</v>
      </c>
      <c r="E58" s="24" t="s">
        <v>31</v>
      </c>
      <c r="F58" s="25"/>
      <c r="G58" s="25"/>
      <c r="H58" s="26">
        <v>6479443</v>
      </c>
      <c r="I58" s="27">
        <v>4536130.21</v>
      </c>
      <c r="J58" s="60">
        <v>4118426.42</v>
      </c>
      <c r="K58" s="28">
        <f t="shared" si="7"/>
        <v>417703.79000000004</v>
      </c>
      <c r="L58" s="33"/>
      <c r="M58" s="33"/>
    </row>
    <row r="59" spans="1:13" s="42" customFormat="1" outlineLevel="5">
      <c r="A59" s="219" t="s">
        <v>203</v>
      </c>
      <c r="B59" s="23" t="s">
        <v>28</v>
      </c>
      <c r="C59" s="23" t="s">
        <v>27</v>
      </c>
      <c r="D59" s="23" t="s">
        <v>60</v>
      </c>
      <c r="E59" s="24">
        <v>247</v>
      </c>
      <c r="F59" s="25"/>
      <c r="G59" s="25"/>
      <c r="H59" s="26">
        <v>4287322</v>
      </c>
      <c r="I59" s="27">
        <v>2916391</v>
      </c>
      <c r="J59" s="60">
        <v>2484091.9700000002</v>
      </c>
      <c r="K59" s="28">
        <f t="shared" si="7"/>
        <v>432299.0299999998</v>
      </c>
      <c r="L59" s="33"/>
      <c r="M59" s="33"/>
    </row>
    <row r="60" spans="1:13" s="42" customFormat="1" ht="60" outlineLevel="5">
      <c r="A60" s="219" t="s">
        <v>67</v>
      </c>
      <c r="B60" s="23" t="s">
        <v>28</v>
      </c>
      <c r="C60" s="23" t="s">
        <v>27</v>
      </c>
      <c r="D60" s="23" t="s">
        <v>60</v>
      </c>
      <c r="E60" s="24" t="s">
        <v>68</v>
      </c>
      <c r="F60" s="25"/>
      <c r="G60" s="25"/>
      <c r="H60" s="26">
        <v>3896374</v>
      </c>
      <c r="I60" s="27">
        <v>2843500</v>
      </c>
      <c r="J60" s="60">
        <v>2843500</v>
      </c>
      <c r="K60" s="28">
        <f t="shared" si="7"/>
        <v>0</v>
      </c>
      <c r="L60" s="33"/>
      <c r="M60" s="33"/>
    </row>
    <row r="61" spans="1:13" s="42" customFormat="1" ht="36" outlineLevel="5">
      <c r="A61" s="219" t="s">
        <v>163</v>
      </c>
      <c r="B61" s="23" t="s">
        <v>28</v>
      </c>
      <c r="C61" s="23" t="s">
        <v>27</v>
      </c>
      <c r="D61" s="23" t="s">
        <v>60</v>
      </c>
      <c r="E61" s="24" t="s">
        <v>219</v>
      </c>
      <c r="F61" s="25"/>
      <c r="G61" s="25"/>
      <c r="H61" s="26">
        <v>0</v>
      </c>
      <c r="I61" s="27"/>
      <c r="J61" s="44"/>
      <c r="K61" s="28">
        <f t="shared" si="7"/>
        <v>0</v>
      </c>
      <c r="L61" s="61"/>
      <c r="M61" s="33"/>
    </row>
    <row r="62" spans="1:13" s="42" customFormat="1" ht="24" outlineLevel="5">
      <c r="A62" s="219" t="s">
        <v>69</v>
      </c>
      <c r="B62" s="23" t="s">
        <v>28</v>
      </c>
      <c r="C62" s="23" t="s">
        <v>27</v>
      </c>
      <c r="D62" s="23" t="s">
        <v>60</v>
      </c>
      <c r="E62" s="24" t="s">
        <v>70</v>
      </c>
      <c r="F62" s="25"/>
      <c r="G62" s="25"/>
      <c r="H62" s="26">
        <v>515628</v>
      </c>
      <c r="I62" s="27">
        <v>311921</v>
      </c>
      <c r="J62" s="44">
        <v>282334.71000000002</v>
      </c>
      <c r="K62" s="28">
        <f t="shared" si="7"/>
        <v>29586.289999999979</v>
      </c>
      <c r="L62" s="33"/>
      <c r="M62" s="33"/>
    </row>
    <row r="63" spans="1:13" s="42" customFormat="1" outlineLevel="5">
      <c r="A63" s="219" t="s">
        <v>71</v>
      </c>
      <c r="B63" s="23" t="s">
        <v>28</v>
      </c>
      <c r="C63" s="23" t="s">
        <v>27</v>
      </c>
      <c r="D63" s="23" t="s">
        <v>60</v>
      </c>
      <c r="E63" s="24" t="s">
        <v>72</v>
      </c>
      <c r="F63" s="25"/>
      <c r="G63" s="25"/>
      <c r="H63" s="26">
        <v>67019</v>
      </c>
      <c r="I63" s="27">
        <v>67019</v>
      </c>
      <c r="J63" s="44">
        <v>15610.03</v>
      </c>
      <c r="K63" s="28">
        <f t="shared" si="7"/>
        <v>51408.97</v>
      </c>
      <c r="L63" s="33"/>
      <c r="M63" s="33"/>
    </row>
    <row r="64" spans="1:13" s="42" customFormat="1" outlineLevel="5">
      <c r="A64" s="219" t="s">
        <v>73</v>
      </c>
      <c r="B64" s="23" t="s">
        <v>28</v>
      </c>
      <c r="C64" s="23" t="s">
        <v>27</v>
      </c>
      <c r="D64" s="23" t="s">
        <v>60</v>
      </c>
      <c r="E64" s="24">
        <v>853</v>
      </c>
      <c r="F64" s="25"/>
      <c r="G64" s="25"/>
      <c r="H64" s="26">
        <v>653</v>
      </c>
      <c r="I64" s="27">
        <v>653</v>
      </c>
      <c r="J64" s="44"/>
      <c r="K64" s="28">
        <f t="shared" si="7"/>
        <v>653</v>
      </c>
      <c r="L64" s="33"/>
      <c r="M64" s="33"/>
    </row>
    <row r="65" spans="1:13" s="39" customFormat="1" outlineLevel="3">
      <c r="A65" s="45" t="s">
        <v>238</v>
      </c>
      <c r="B65" s="34" t="s">
        <v>28</v>
      </c>
      <c r="C65" s="34" t="s">
        <v>27</v>
      </c>
      <c r="D65" s="29" t="s">
        <v>239</v>
      </c>
      <c r="E65" s="35" t="s">
        <v>29</v>
      </c>
      <c r="F65" s="29"/>
      <c r="G65" s="29"/>
      <c r="H65" s="36">
        <f>SUM(H66:H67)</f>
        <v>25000000</v>
      </c>
      <c r="I65" s="36">
        <f>SUM(I66:I67)</f>
        <v>0</v>
      </c>
      <c r="J65" s="36">
        <f t="shared" ref="J65" si="8">SUM(J66:J67)</f>
        <v>0</v>
      </c>
      <c r="K65" s="32">
        <f>SUM(K66:K67)</f>
        <v>0</v>
      </c>
      <c r="L65" s="38"/>
      <c r="M65" s="38"/>
    </row>
    <row r="66" spans="1:13" s="42" customFormat="1" ht="36" outlineLevel="5">
      <c r="A66" s="219" t="s">
        <v>30</v>
      </c>
      <c r="B66" s="23" t="s">
        <v>28</v>
      </c>
      <c r="C66" s="23" t="s">
        <v>27</v>
      </c>
      <c r="D66" s="23" t="s">
        <v>239</v>
      </c>
      <c r="E66" s="24" t="s">
        <v>31</v>
      </c>
      <c r="F66" s="23" t="s">
        <v>252</v>
      </c>
      <c r="G66" s="23" t="s">
        <v>36</v>
      </c>
      <c r="H66" s="62">
        <v>24750000</v>
      </c>
      <c r="I66" s="40">
        <v>0</v>
      </c>
      <c r="J66" s="41">
        <v>0</v>
      </c>
      <c r="K66" s="28">
        <f t="shared" ref="K66:K67" si="9">I66-J66</f>
        <v>0</v>
      </c>
      <c r="L66" s="33"/>
      <c r="M66" s="33"/>
    </row>
    <row r="67" spans="1:13" s="42" customFormat="1" ht="36" outlineLevel="5">
      <c r="A67" s="219" t="s">
        <v>30</v>
      </c>
      <c r="B67" s="23" t="s">
        <v>28</v>
      </c>
      <c r="C67" s="23" t="s">
        <v>27</v>
      </c>
      <c r="D67" s="23" t="s">
        <v>239</v>
      </c>
      <c r="E67" s="24" t="s">
        <v>31</v>
      </c>
      <c r="F67" s="23" t="s">
        <v>252</v>
      </c>
      <c r="G67" s="23" t="s">
        <v>35</v>
      </c>
      <c r="H67" s="62">
        <v>250000</v>
      </c>
      <c r="I67" s="40">
        <v>0</v>
      </c>
      <c r="J67" s="41">
        <v>0</v>
      </c>
      <c r="K67" s="28">
        <f t="shared" si="9"/>
        <v>0</v>
      </c>
      <c r="L67" s="33"/>
      <c r="M67" s="33"/>
    </row>
    <row r="68" spans="1:13" s="39" customFormat="1" ht="48" outlineLevel="3">
      <c r="A68" s="45" t="s">
        <v>75</v>
      </c>
      <c r="B68" s="34" t="s">
        <v>28</v>
      </c>
      <c r="C68" s="34" t="s">
        <v>27</v>
      </c>
      <c r="D68" s="34" t="s">
        <v>76</v>
      </c>
      <c r="E68" s="35" t="s">
        <v>29</v>
      </c>
      <c r="F68" s="29"/>
      <c r="G68" s="29"/>
      <c r="H68" s="36">
        <f>SUM(H69)</f>
        <v>0</v>
      </c>
      <c r="I68" s="22">
        <f>SUM(I69)</f>
        <v>0</v>
      </c>
      <c r="J68" s="37">
        <f>SUM(J69)</f>
        <v>0</v>
      </c>
      <c r="K68" s="32">
        <f>SUM(K69)</f>
        <v>0</v>
      </c>
      <c r="L68" s="38"/>
      <c r="M68" s="38"/>
    </row>
    <row r="69" spans="1:13" s="42" customFormat="1" ht="60" outlineLevel="5">
      <c r="A69" s="219" t="s">
        <v>48</v>
      </c>
      <c r="B69" s="23" t="s">
        <v>28</v>
      </c>
      <c r="C69" s="23" t="s">
        <v>27</v>
      </c>
      <c r="D69" s="23" t="s">
        <v>76</v>
      </c>
      <c r="E69" s="24" t="s">
        <v>49</v>
      </c>
      <c r="F69" s="25"/>
      <c r="G69" s="25"/>
      <c r="H69" s="26">
        <v>0</v>
      </c>
      <c r="I69" s="27">
        <v>0</v>
      </c>
      <c r="J69" s="41">
        <v>0</v>
      </c>
      <c r="K69" s="28">
        <f>I69-J69</f>
        <v>0</v>
      </c>
      <c r="L69" s="33"/>
      <c r="M69" s="33"/>
    </row>
    <row r="70" spans="1:13" s="63" customFormat="1" ht="48" outlineLevel="5">
      <c r="A70" s="45" t="s">
        <v>201</v>
      </c>
      <c r="B70" s="34" t="s">
        <v>28</v>
      </c>
      <c r="C70" s="34" t="s">
        <v>27</v>
      </c>
      <c r="D70" s="34" t="s">
        <v>263</v>
      </c>
      <c r="E70" s="35" t="s">
        <v>29</v>
      </c>
      <c r="F70" s="29"/>
      <c r="G70" s="29"/>
      <c r="H70" s="36">
        <f>SUM(H71)</f>
        <v>750000</v>
      </c>
      <c r="I70" s="36">
        <f>SUM(I71)</f>
        <v>750000</v>
      </c>
      <c r="J70" s="36">
        <f t="shared" ref="J70" si="10">SUM(J71)</f>
        <v>251200</v>
      </c>
      <c r="K70" s="32">
        <f>SUM(K71)</f>
        <v>498800</v>
      </c>
      <c r="L70" s="33"/>
      <c r="M70" s="38"/>
    </row>
    <row r="71" spans="1:13" s="63" customFormat="1" ht="60" outlineLevel="5">
      <c r="A71" s="219" t="s">
        <v>48</v>
      </c>
      <c r="B71" s="23" t="s">
        <v>28</v>
      </c>
      <c r="C71" s="23" t="s">
        <v>27</v>
      </c>
      <c r="D71" s="23" t="s">
        <v>263</v>
      </c>
      <c r="E71" s="24">
        <v>244</v>
      </c>
      <c r="F71" s="64"/>
      <c r="G71" s="64"/>
      <c r="H71" s="65">
        <v>750000</v>
      </c>
      <c r="I71" s="66">
        <v>750000</v>
      </c>
      <c r="J71" s="67">
        <v>251200</v>
      </c>
      <c r="K71" s="68">
        <f>I71-J71</f>
        <v>498800</v>
      </c>
      <c r="L71" s="33"/>
      <c r="M71" s="38"/>
    </row>
    <row r="72" spans="1:13" s="42" customFormat="1" ht="60" outlineLevel="5">
      <c r="A72" s="45" t="s">
        <v>258</v>
      </c>
      <c r="B72" s="34">
        <v>148</v>
      </c>
      <c r="C72" s="34" t="s">
        <v>27</v>
      </c>
      <c r="D72" s="34" t="s">
        <v>259</v>
      </c>
      <c r="E72" s="35" t="s">
        <v>29</v>
      </c>
      <c r="F72" s="29"/>
      <c r="G72" s="29"/>
      <c r="H72" s="36">
        <f>SUM(H73:H74)</f>
        <v>200460036</v>
      </c>
      <c r="I72" s="36">
        <f t="shared" ref="I72:J72" si="11">SUM(I73:I74)</f>
        <v>0</v>
      </c>
      <c r="J72" s="36">
        <f t="shared" si="11"/>
        <v>0</v>
      </c>
      <c r="K72" s="36">
        <f>K73+K74</f>
        <v>0</v>
      </c>
      <c r="L72" s="33"/>
      <c r="M72" s="33"/>
    </row>
    <row r="73" spans="1:13" s="33" customFormat="1" ht="60" outlineLevel="5">
      <c r="A73" s="220" t="s">
        <v>48</v>
      </c>
      <c r="B73" s="51" t="s">
        <v>28</v>
      </c>
      <c r="C73" s="51" t="s">
        <v>27</v>
      </c>
      <c r="D73" s="51" t="s">
        <v>259</v>
      </c>
      <c r="E73" s="52">
        <v>811</v>
      </c>
      <c r="F73" s="53" t="s">
        <v>261</v>
      </c>
      <c r="G73" s="23" t="s">
        <v>35</v>
      </c>
      <c r="H73" s="69">
        <v>2004636</v>
      </c>
      <c r="I73" s="27">
        <v>0</v>
      </c>
      <c r="J73" s="44">
        <v>0</v>
      </c>
      <c r="K73" s="70">
        <f t="shared" ref="K73" si="12">I73-J73</f>
        <v>0</v>
      </c>
    </row>
    <row r="74" spans="1:13" s="56" customFormat="1" ht="60" outlineLevel="5">
      <c r="A74" s="220" t="s">
        <v>48</v>
      </c>
      <c r="B74" s="51" t="s">
        <v>28</v>
      </c>
      <c r="C74" s="51" t="s">
        <v>27</v>
      </c>
      <c r="D74" s="51" t="s">
        <v>259</v>
      </c>
      <c r="E74" s="52">
        <v>811</v>
      </c>
      <c r="F74" s="53" t="s">
        <v>261</v>
      </c>
      <c r="G74" s="23" t="s">
        <v>36</v>
      </c>
      <c r="H74" s="69">
        <v>198455400</v>
      </c>
      <c r="I74" s="27">
        <v>0</v>
      </c>
      <c r="J74" s="44">
        <v>0</v>
      </c>
      <c r="K74" s="70">
        <f>I74-J74</f>
        <v>0</v>
      </c>
      <c r="L74" s="33"/>
      <c r="M74" s="33"/>
    </row>
    <row r="75" spans="1:13" s="39" customFormat="1" ht="72" outlineLevel="3">
      <c r="A75" s="45" t="s">
        <v>77</v>
      </c>
      <c r="B75" s="34" t="s">
        <v>28</v>
      </c>
      <c r="C75" s="34" t="s">
        <v>78</v>
      </c>
      <c r="D75" s="34" t="s">
        <v>79</v>
      </c>
      <c r="E75" s="35" t="s">
        <v>29</v>
      </c>
      <c r="F75" s="29"/>
      <c r="G75" s="29"/>
      <c r="H75" s="36">
        <f>SUM(H76:H77)</f>
        <v>172015200</v>
      </c>
      <c r="I75" s="22">
        <f>SUM(I76:I77)</f>
        <v>87707600</v>
      </c>
      <c r="J75" s="37">
        <f>SUM(J76:J77)</f>
        <v>87460453.319999993</v>
      </c>
      <c r="K75" s="32">
        <f>SUM(K76:K77)</f>
        <v>247146.68</v>
      </c>
      <c r="L75" s="38"/>
      <c r="M75" s="38"/>
    </row>
    <row r="76" spans="1:13" s="42" customFormat="1" outlineLevel="5">
      <c r="A76" s="219" t="s">
        <v>30</v>
      </c>
      <c r="B76" s="23" t="s">
        <v>28</v>
      </c>
      <c r="C76" s="23" t="s">
        <v>78</v>
      </c>
      <c r="D76" s="23" t="s">
        <v>79</v>
      </c>
      <c r="E76" s="24" t="s">
        <v>31</v>
      </c>
      <c r="F76" s="25"/>
      <c r="G76" s="25"/>
      <c r="H76" s="26">
        <v>1200000</v>
      </c>
      <c r="I76" s="27">
        <v>600000</v>
      </c>
      <c r="J76" s="44">
        <v>477304.32000000001</v>
      </c>
      <c r="K76" s="28">
        <f t="shared" ref="K76:K77" si="13">I76-J76</f>
        <v>122695.67999999999</v>
      </c>
      <c r="L76" s="33"/>
      <c r="M76" s="33"/>
    </row>
    <row r="77" spans="1:13" s="42" customFormat="1" ht="36" outlineLevel="5">
      <c r="A77" s="43" t="s">
        <v>37</v>
      </c>
      <c r="B77" s="23" t="s">
        <v>28</v>
      </c>
      <c r="C77" s="23" t="s">
        <v>78</v>
      </c>
      <c r="D77" s="23" t="s">
        <v>79</v>
      </c>
      <c r="E77" s="24" t="s">
        <v>80</v>
      </c>
      <c r="F77" s="25"/>
      <c r="G77" s="25"/>
      <c r="H77" s="71">
        <v>170815200</v>
      </c>
      <c r="I77" s="27">
        <v>87107600</v>
      </c>
      <c r="J77" s="44">
        <v>86983149</v>
      </c>
      <c r="K77" s="28">
        <f t="shared" si="13"/>
        <v>124451</v>
      </c>
      <c r="L77" s="33"/>
      <c r="M77" s="33"/>
    </row>
    <row r="78" spans="1:13" s="39" customFormat="1" ht="60" outlineLevel="3">
      <c r="A78" s="45" t="s">
        <v>81</v>
      </c>
      <c r="B78" s="34" t="s">
        <v>28</v>
      </c>
      <c r="C78" s="34" t="s">
        <v>78</v>
      </c>
      <c r="D78" s="34" t="s">
        <v>82</v>
      </c>
      <c r="E78" s="35" t="s">
        <v>29</v>
      </c>
      <c r="F78" s="29"/>
      <c r="G78" s="29"/>
      <c r="H78" s="36">
        <f>SUM(H79:H79)</f>
        <v>75731500</v>
      </c>
      <c r="I78" s="22">
        <f>SUM(I79:I79)</f>
        <v>5174400</v>
      </c>
      <c r="J78" s="72">
        <f>SUM(J79:J79)</f>
        <v>5174400</v>
      </c>
      <c r="K78" s="73">
        <f>SUM(K79:K79)</f>
        <v>0</v>
      </c>
      <c r="L78" s="38"/>
      <c r="M78" s="38"/>
    </row>
    <row r="79" spans="1:13" s="42" customFormat="1" ht="36" outlineLevel="5">
      <c r="A79" s="219" t="s">
        <v>83</v>
      </c>
      <c r="B79" s="23" t="s">
        <v>28</v>
      </c>
      <c r="C79" s="23" t="s">
        <v>78</v>
      </c>
      <c r="D79" s="23" t="s">
        <v>82</v>
      </c>
      <c r="E79" s="24" t="s">
        <v>84</v>
      </c>
      <c r="F79" s="23" t="s">
        <v>235</v>
      </c>
      <c r="G79" s="23" t="s">
        <v>36</v>
      </c>
      <c r="H79" s="26">
        <v>75731500</v>
      </c>
      <c r="I79" s="40">
        <v>5174400</v>
      </c>
      <c r="J79" s="44">
        <v>5174400</v>
      </c>
      <c r="K79" s="74">
        <f>I79-J79</f>
        <v>0</v>
      </c>
      <c r="L79" s="75"/>
      <c r="M79" s="33"/>
    </row>
    <row r="80" spans="1:13" s="39" customFormat="1" ht="24" outlineLevel="3">
      <c r="A80" s="45" t="s">
        <v>59</v>
      </c>
      <c r="B80" s="34" t="s">
        <v>28</v>
      </c>
      <c r="C80" s="34" t="s">
        <v>86</v>
      </c>
      <c r="D80" s="34" t="s">
        <v>87</v>
      </c>
      <c r="E80" s="35" t="s">
        <v>29</v>
      </c>
      <c r="F80" s="29"/>
      <c r="G80" s="29"/>
      <c r="H80" s="36">
        <f>SUM(H81:H91)</f>
        <v>3695696989.25</v>
      </c>
      <c r="I80" s="22">
        <f>SUM(I81:I91)</f>
        <v>1843482280</v>
      </c>
      <c r="J80" s="72">
        <f>SUM(J81:J91)</f>
        <v>1837605975.8499999</v>
      </c>
      <c r="K80" s="73">
        <f>SUM(K81:K91)</f>
        <v>5876304.150000005</v>
      </c>
      <c r="L80" s="38"/>
      <c r="M80" s="38"/>
    </row>
    <row r="81" spans="1:13" s="42" customFormat="1" outlineLevel="5">
      <c r="A81" s="219" t="s">
        <v>61</v>
      </c>
      <c r="B81" s="23" t="s">
        <v>28</v>
      </c>
      <c r="C81" s="23" t="s">
        <v>86</v>
      </c>
      <c r="D81" s="23" t="s">
        <v>87</v>
      </c>
      <c r="E81" s="24" t="s">
        <v>62</v>
      </c>
      <c r="F81" s="25"/>
      <c r="G81" s="25"/>
      <c r="H81" s="26">
        <v>130027146</v>
      </c>
      <c r="I81" s="40">
        <v>61669800</v>
      </c>
      <c r="J81" s="60">
        <v>60634970.729999997</v>
      </c>
      <c r="K81" s="28">
        <f t="shared" ref="K81:K110" si="14">I81-J81</f>
        <v>1034829.2700000033</v>
      </c>
      <c r="L81" s="33"/>
      <c r="M81" s="33"/>
    </row>
    <row r="82" spans="1:13" s="42" customFormat="1" ht="24" outlineLevel="5">
      <c r="A82" s="219" t="s">
        <v>88</v>
      </c>
      <c r="B82" s="23" t="s">
        <v>28</v>
      </c>
      <c r="C82" s="23" t="s">
        <v>86</v>
      </c>
      <c r="D82" s="23" t="s">
        <v>87</v>
      </c>
      <c r="E82" s="24">
        <v>112</v>
      </c>
      <c r="F82" s="25"/>
      <c r="G82" s="25"/>
      <c r="H82" s="26">
        <v>0</v>
      </c>
      <c r="I82" s="40"/>
      <c r="J82" s="44">
        <v>0</v>
      </c>
      <c r="K82" s="28">
        <f t="shared" si="14"/>
        <v>0</v>
      </c>
      <c r="L82" s="33"/>
      <c r="M82" s="33"/>
    </row>
    <row r="83" spans="1:13" s="42" customFormat="1" ht="48" outlineLevel="5">
      <c r="A83" s="219" t="s">
        <v>63</v>
      </c>
      <c r="B83" s="23" t="s">
        <v>28</v>
      </c>
      <c r="C83" s="23" t="s">
        <v>86</v>
      </c>
      <c r="D83" s="23" t="s">
        <v>87</v>
      </c>
      <c r="E83" s="24" t="s">
        <v>64</v>
      </c>
      <c r="F83" s="25"/>
      <c r="G83" s="25"/>
      <c r="H83" s="26">
        <v>39268194</v>
      </c>
      <c r="I83" s="40">
        <v>18624600</v>
      </c>
      <c r="J83" s="60">
        <v>17920397.239999998</v>
      </c>
      <c r="K83" s="28">
        <f t="shared" si="14"/>
        <v>704202.76000000164</v>
      </c>
      <c r="L83" s="33"/>
      <c r="M83" s="33"/>
    </row>
    <row r="84" spans="1:13" s="42" customFormat="1" ht="24" outlineLevel="5">
      <c r="A84" s="219" t="s">
        <v>65</v>
      </c>
      <c r="B84" s="23" t="s">
        <v>28</v>
      </c>
      <c r="C84" s="23" t="s">
        <v>86</v>
      </c>
      <c r="D84" s="23" t="s">
        <v>87</v>
      </c>
      <c r="E84" s="24" t="s">
        <v>66</v>
      </c>
      <c r="F84" s="25"/>
      <c r="G84" s="25"/>
      <c r="H84" s="26">
        <v>465168</v>
      </c>
      <c r="I84" s="40">
        <v>232800</v>
      </c>
      <c r="J84" s="44">
        <v>182955.72</v>
      </c>
      <c r="K84" s="28">
        <f t="shared" si="14"/>
        <v>49844.28</v>
      </c>
      <c r="L84" s="33"/>
      <c r="M84" s="33"/>
    </row>
    <row r="85" spans="1:13" s="42" customFormat="1" outlineLevel="5">
      <c r="A85" s="219" t="s">
        <v>30</v>
      </c>
      <c r="B85" s="23" t="s">
        <v>28</v>
      </c>
      <c r="C85" s="23" t="s">
        <v>86</v>
      </c>
      <c r="D85" s="23" t="s">
        <v>87</v>
      </c>
      <c r="E85" s="24" t="s">
        <v>31</v>
      </c>
      <c r="F85" s="25"/>
      <c r="G85" s="25"/>
      <c r="H85" s="26">
        <v>29589568.25</v>
      </c>
      <c r="I85" s="40">
        <v>14221800</v>
      </c>
      <c r="J85" s="44">
        <v>10648469.49</v>
      </c>
      <c r="K85" s="28">
        <f t="shared" si="14"/>
        <v>3573330.51</v>
      </c>
      <c r="L85" s="33"/>
      <c r="M85" s="33"/>
    </row>
    <row r="86" spans="1:13" s="42" customFormat="1" outlineLevel="5">
      <c r="A86" s="219" t="s">
        <v>203</v>
      </c>
      <c r="B86" s="23" t="s">
        <v>28</v>
      </c>
      <c r="C86" s="23" t="s">
        <v>86</v>
      </c>
      <c r="D86" s="23" t="s">
        <v>87</v>
      </c>
      <c r="E86" s="24">
        <v>247</v>
      </c>
      <c r="F86" s="25"/>
      <c r="G86" s="25"/>
      <c r="H86" s="26">
        <v>4091253</v>
      </c>
      <c r="I86" s="40">
        <v>2386400</v>
      </c>
      <c r="J86" s="44">
        <v>1911572.67</v>
      </c>
      <c r="K86" s="28">
        <f t="shared" si="14"/>
        <v>474827.33000000007</v>
      </c>
      <c r="L86" s="33"/>
      <c r="M86" s="33"/>
    </row>
    <row r="87" spans="1:13" s="42" customFormat="1" ht="60" outlineLevel="5">
      <c r="A87" s="219" t="s">
        <v>67</v>
      </c>
      <c r="B87" s="23" t="s">
        <v>28</v>
      </c>
      <c r="C87" s="23" t="s">
        <v>86</v>
      </c>
      <c r="D87" s="23" t="s">
        <v>87</v>
      </c>
      <c r="E87" s="24" t="s">
        <v>68</v>
      </c>
      <c r="F87" s="25"/>
      <c r="G87" s="25"/>
      <c r="H87" s="26">
        <v>3491217360</v>
      </c>
      <c r="I87" s="40">
        <v>1745608680</v>
      </c>
      <c r="J87" s="60">
        <v>1745608680</v>
      </c>
      <c r="K87" s="28">
        <f t="shared" si="14"/>
        <v>0</v>
      </c>
      <c r="L87" s="33"/>
      <c r="M87" s="33"/>
    </row>
    <row r="88" spans="1:13" s="42" customFormat="1" ht="24" outlineLevel="5">
      <c r="A88" s="219" t="s">
        <v>52</v>
      </c>
      <c r="B88" s="23" t="s">
        <v>28</v>
      </c>
      <c r="C88" s="23" t="s">
        <v>86</v>
      </c>
      <c r="D88" s="23" t="s">
        <v>87</v>
      </c>
      <c r="E88" s="24" t="s">
        <v>53</v>
      </c>
      <c r="F88" s="25"/>
      <c r="G88" s="25"/>
      <c r="H88" s="26">
        <v>0</v>
      </c>
      <c r="I88" s="40">
        <v>0</v>
      </c>
      <c r="J88" s="44"/>
      <c r="K88" s="28">
        <f t="shared" si="14"/>
        <v>0</v>
      </c>
      <c r="L88" s="33"/>
      <c r="M88" s="33"/>
    </row>
    <row r="89" spans="1:13" s="42" customFormat="1" ht="24" outlineLevel="5">
      <c r="A89" s="219" t="s">
        <v>69</v>
      </c>
      <c r="B89" s="23" t="s">
        <v>28</v>
      </c>
      <c r="C89" s="23" t="s">
        <v>86</v>
      </c>
      <c r="D89" s="23" t="s">
        <v>87</v>
      </c>
      <c r="E89" s="24" t="s">
        <v>70</v>
      </c>
      <c r="F89" s="25"/>
      <c r="G89" s="25"/>
      <c r="H89" s="26">
        <v>923473</v>
      </c>
      <c r="I89" s="40">
        <v>692600</v>
      </c>
      <c r="J89" s="44">
        <v>678838</v>
      </c>
      <c r="K89" s="28">
        <f t="shared" si="14"/>
        <v>13762</v>
      </c>
      <c r="L89" s="33"/>
      <c r="M89" s="33"/>
    </row>
    <row r="90" spans="1:13" s="42" customFormat="1" outlineLevel="5">
      <c r="A90" s="219" t="s">
        <v>71</v>
      </c>
      <c r="B90" s="23" t="s">
        <v>28</v>
      </c>
      <c r="C90" s="23" t="s">
        <v>86</v>
      </c>
      <c r="D90" s="23" t="s">
        <v>87</v>
      </c>
      <c r="E90" s="24" t="s">
        <v>72</v>
      </c>
      <c r="F90" s="25"/>
      <c r="G90" s="25"/>
      <c r="H90" s="26">
        <v>36851</v>
      </c>
      <c r="I90" s="40">
        <v>27600</v>
      </c>
      <c r="J90" s="44">
        <v>20092</v>
      </c>
      <c r="K90" s="28">
        <f t="shared" si="14"/>
        <v>7508</v>
      </c>
      <c r="L90" s="33"/>
      <c r="M90" s="33"/>
    </row>
    <row r="91" spans="1:13" s="42" customFormat="1" outlineLevel="5">
      <c r="A91" s="219" t="s">
        <v>73</v>
      </c>
      <c r="B91" s="23" t="s">
        <v>28</v>
      </c>
      <c r="C91" s="23" t="s">
        <v>86</v>
      </c>
      <c r="D91" s="23" t="s">
        <v>87</v>
      </c>
      <c r="E91" s="24">
        <v>853</v>
      </c>
      <c r="F91" s="25"/>
      <c r="G91" s="25"/>
      <c r="H91" s="26">
        <v>77976</v>
      </c>
      <c r="I91" s="40">
        <v>18000</v>
      </c>
      <c r="J91" s="44">
        <v>0</v>
      </c>
      <c r="K91" s="28">
        <f t="shared" si="14"/>
        <v>18000</v>
      </c>
      <c r="L91" s="33"/>
      <c r="M91" s="33"/>
    </row>
    <row r="92" spans="1:13" s="63" customFormat="1" ht="96" outlineLevel="5">
      <c r="A92" s="45" t="s">
        <v>202</v>
      </c>
      <c r="B92" s="34" t="s">
        <v>28</v>
      </c>
      <c r="C92" s="34" t="s">
        <v>86</v>
      </c>
      <c r="D92" s="34">
        <v>2220681950</v>
      </c>
      <c r="E92" s="35" t="s">
        <v>29</v>
      </c>
      <c r="F92" s="76"/>
      <c r="G92" s="76"/>
      <c r="H92" s="77">
        <f>SUM(H93:H93)</f>
        <v>3025800</v>
      </c>
      <c r="I92" s="78">
        <f>SUM(I93:I93)</f>
        <v>504200</v>
      </c>
      <c r="J92" s="79">
        <f>SUM(J93:J93)</f>
        <v>466195.69</v>
      </c>
      <c r="K92" s="80">
        <f>SUM(K93:K93)</f>
        <v>38004.31</v>
      </c>
      <c r="L92" s="38"/>
      <c r="M92" s="38"/>
    </row>
    <row r="93" spans="1:13" s="42" customFormat="1" outlineLevel="5">
      <c r="A93" s="219" t="s">
        <v>61</v>
      </c>
      <c r="B93" s="23" t="s">
        <v>28</v>
      </c>
      <c r="C93" s="23" t="s">
        <v>86</v>
      </c>
      <c r="D93" s="23">
        <v>2220681950</v>
      </c>
      <c r="E93" s="24">
        <v>631</v>
      </c>
      <c r="F93" s="25"/>
      <c r="G93" s="25"/>
      <c r="H93" s="26">
        <v>3025800</v>
      </c>
      <c r="I93" s="40">
        <v>504200</v>
      </c>
      <c r="J93" s="44">
        <v>466195.69</v>
      </c>
      <c r="K93" s="28">
        <f t="shared" si="14"/>
        <v>38004.31</v>
      </c>
      <c r="L93" s="38"/>
      <c r="M93" s="38"/>
    </row>
    <row r="94" spans="1:13" s="39" customFormat="1" ht="108" outlineLevel="5">
      <c r="A94" s="81" t="s">
        <v>240</v>
      </c>
      <c r="B94" s="34">
        <v>148</v>
      </c>
      <c r="C94" s="34">
        <v>1003</v>
      </c>
      <c r="D94" s="82" t="s">
        <v>241</v>
      </c>
      <c r="E94" s="35" t="s">
        <v>29</v>
      </c>
      <c r="F94" s="34"/>
      <c r="G94" s="34"/>
      <c r="H94" s="77">
        <v>0</v>
      </c>
      <c r="I94" s="78">
        <f>SUM(I95)</f>
        <v>0</v>
      </c>
      <c r="J94" s="83">
        <f>SUM(J95)</f>
        <v>0</v>
      </c>
      <c r="K94" s="84">
        <f>SUM(K95)</f>
        <v>0</v>
      </c>
      <c r="L94" s="38"/>
      <c r="M94" s="38"/>
    </row>
    <row r="95" spans="1:13" s="88" customFormat="1" ht="36" outlineLevel="5">
      <c r="A95" s="85" t="s">
        <v>92</v>
      </c>
      <c r="B95" s="23">
        <v>148</v>
      </c>
      <c r="C95" s="23">
        <v>1003</v>
      </c>
      <c r="D95" s="86" t="s">
        <v>241</v>
      </c>
      <c r="E95" s="24">
        <v>322</v>
      </c>
      <c r="F95" s="87" t="s">
        <v>250</v>
      </c>
      <c r="G95" s="23" t="s">
        <v>36</v>
      </c>
      <c r="H95" s="26">
        <v>0</v>
      </c>
      <c r="I95" s="40">
        <v>0</v>
      </c>
      <c r="J95" s="41">
        <v>0</v>
      </c>
      <c r="K95" s="28">
        <f>I95-J95</f>
        <v>0</v>
      </c>
      <c r="L95" s="38"/>
      <c r="M95" s="38"/>
    </row>
    <row r="96" spans="1:13" s="88" customFormat="1" ht="108" outlineLevel="5">
      <c r="A96" s="218" t="s">
        <v>240</v>
      </c>
      <c r="B96" s="29">
        <v>148</v>
      </c>
      <c r="C96" s="29">
        <v>1003</v>
      </c>
      <c r="D96" s="29" t="s">
        <v>267</v>
      </c>
      <c r="E96" s="30">
        <v>322</v>
      </c>
      <c r="F96" s="29" t="s">
        <v>250</v>
      </c>
      <c r="G96" s="29" t="s">
        <v>36</v>
      </c>
      <c r="H96" s="31">
        <v>8806300</v>
      </c>
      <c r="I96" s="31">
        <v>8806300</v>
      </c>
      <c r="J96" s="31">
        <v>8806300</v>
      </c>
      <c r="K96" s="31">
        <f>I96-J96</f>
        <v>0</v>
      </c>
      <c r="L96" s="38"/>
      <c r="M96" s="38"/>
    </row>
    <row r="97" spans="1:13" s="88" customFormat="1" ht="72" outlineLevel="5">
      <c r="A97" s="218" t="s">
        <v>264</v>
      </c>
      <c r="B97" s="29">
        <v>148</v>
      </c>
      <c r="C97" s="29">
        <v>1003</v>
      </c>
      <c r="D97" s="29">
        <v>9990099300</v>
      </c>
      <c r="E97" s="35" t="s">
        <v>29</v>
      </c>
      <c r="F97" s="29"/>
      <c r="G97" s="29"/>
      <c r="H97" s="31">
        <f>H98+H99</f>
        <v>99314100</v>
      </c>
      <c r="I97" s="89">
        <v>0</v>
      </c>
      <c r="J97" s="89">
        <v>0</v>
      </c>
      <c r="K97" s="89">
        <f t="shared" ref="K97:K100" si="15">I97-J97</f>
        <v>0</v>
      </c>
      <c r="L97" s="38"/>
      <c r="M97" s="38"/>
    </row>
    <row r="98" spans="1:13" s="88" customFormat="1" outlineLevel="5">
      <c r="A98" s="85" t="s">
        <v>30</v>
      </c>
      <c r="B98" s="23">
        <v>148</v>
      </c>
      <c r="C98" s="51">
        <v>1003</v>
      </c>
      <c r="D98" s="53">
        <v>9990099300</v>
      </c>
      <c r="E98" s="52">
        <v>244</v>
      </c>
      <c r="F98" s="90"/>
      <c r="G98" s="23"/>
      <c r="H98" s="26">
        <v>494100</v>
      </c>
      <c r="I98" s="40">
        <v>0</v>
      </c>
      <c r="J98" s="40">
        <v>0</v>
      </c>
      <c r="K98" s="91">
        <f t="shared" si="15"/>
        <v>0</v>
      </c>
      <c r="L98" s="38"/>
      <c r="M98" s="38"/>
    </row>
    <row r="99" spans="1:13" s="88" customFormat="1" ht="36" outlineLevel="5">
      <c r="A99" s="85" t="s">
        <v>139</v>
      </c>
      <c r="B99" s="23">
        <v>148</v>
      </c>
      <c r="C99" s="51">
        <v>1003</v>
      </c>
      <c r="D99" s="53">
        <v>9990099300</v>
      </c>
      <c r="E99" s="52">
        <v>313</v>
      </c>
      <c r="F99" s="90"/>
      <c r="G99" s="23"/>
      <c r="H99" s="26">
        <v>98820000</v>
      </c>
      <c r="I99" s="40">
        <v>0</v>
      </c>
      <c r="J99" s="40">
        <v>0</v>
      </c>
      <c r="K99" s="91">
        <f t="shared" si="15"/>
        <v>0</v>
      </c>
      <c r="L99" s="38"/>
      <c r="M99" s="38"/>
    </row>
    <row r="100" spans="1:13" s="39" customFormat="1" ht="36" outlineLevel="3">
      <c r="A100" s="45" t="s">
        <v>89</v>
      </c>
      <c r="B100" s="34" t="s">
        <v>28</v>
      </c>
      <c r="C100" s="34" t="s">
        <v>90</v>
      </c>
      <c r="D100" s="34" t="s">
        <v>91</v>
      </c>
      <c r="E100" s="35" t="s">
        <v>29</v>
      </c>
      <c r="F100" s="29"/>
      <c r="G100" s="29"/>
      <c r="H100" s="36">
        <f>SUM(H101:H102)</f>
        <v>154942300</v>
      </c>
      <c r="I100" s="57">
        <f>SUM(I101:I102)</f>
        <v>154942300</v>
      </c>
      <c r="J100" s="92">
        <f>SUM(J101:J102)</f>
        <v>154942300</v>
      </c>
      <c r="K100" s="92">
        <f t="shared" si="15"/>
        <v>0</v>
      </c>
      <c r="L100" s="38"/>
      <c r="M100" s="38"/>
    </row>
    <row r="101" spans="1:13" s="100" customFormat="1" ht="36" outlineLevel="5">
      <c r="A101" s="221" t="s">
        <v>92</v>
      </c>
      <c r="B101" s="93" t="s">
        <v>28</v>
      </c>
      <c r="C101" s="93" t="s">
        <v>90</v>
      </c>
      <c r="D101" s="93" t="s">
        <v>91</v>
      </c>
      <c r="E101" s="94" t="s">
        <v>93</v>
      </c>
      <c r="F101" s="93" t="s">
        <v>210</v>
      </c>
      <c r="G101" s="93" t="s">
        <v>36</v>
      </c>
      <c r="H101" s="95">
        <v>0</v>
      </c>
      <c r="I101" s="96">
        <v>0</v>
      </c>
      <c r="J101" s="97">
        <v>0</v>
      </c>
      <c r="K101" s="98">
        <f t="shared" si="14"/>
        <v>0</v>
      </c>
      <c r="L101" s="99"/>
      <c r="M101" s="99"/>
    </row>
    <row r="102" spans="1:13" s="42" customFormat="1" ht="36" outlineLevel="5">
      <c r="A102" s="219" t="s">
        <v>92</v>
      </c>
      <c r="B102" s="23" t="s">
        <v>28</v>
      </c>
      <c r="C102" s="23" t="s">
        <v>90</v>
      </c>
      <c r="D102" s="23" t="s">
        <v>91</v>
      </c>
      <c r="E102" s="24" t="s">
        <v>93</v>
      </c>
      <c r="F102" s="23" t="s">
        <v>242</v>
      </c>
      <c r="G102" s="23" t="s">
        <v>36</v>
      </c>
      <c r="H102" s="26">
        <v>154942300</v>
      </c>
      <c r="I102" s="40">
        <v>154942300</v>
      </c>
      <c r="J102" s="60">
        <v>154942300</v>
      </c>
      <c r="K102" s="28">
        <f>I102-J102</f>
        <v>0</v>
      </c>
      <c r="L102" s="33"/>
      <c r="M102" s="33"/>
    </row>
    <row r="103" spans="1:13" s="39" customFormat="1" ht="48" outlineLevel="3">
      <c r="A103" s="45" t="s">
        <v>94</v>
      </c>
      <c r="B103" s="34" t="s">
        <v>28</v>
      </c>
      <c r="C103" s="34" t="s">
        <v>90</v>
      </c>
      <c r="D103" s="34" t="s">
        <v>95</v>
      </c>
      <c r="E103" s="35" t="s">
        <v>29</v>
      </c>
      <c r="F103" s="29"/>
      <c r="G103" s="29"/>
      <c r="H103" s="36">
        <f>SUM(H104:H105)</f>
        <v>206780300</v>
      </c>
      <c r="I103" s="22">
        <f>SUM(I104:I105)</f>
        <v>206780300</v>
      </c>
      <c r="J103" s="72">
        <f>SUM(J104:J105)</f>
        <v>206780300</v>
      </c>
      <c r="K103" s="73">
        <f>SUM(K104:K105)</f>
        <v>0</v>
      </c>
      <c r="L103" s="38"/>
      <c r="M103" s="38"/>
    </row>
    <row r="104" spans="1:13" s="100" customFormat="1" ht="36" outlineLevel="5">
      <c r="A104" s="101" t="s">
        <v>92</v>
      </c>
      <c r="B104" s="93" t="s">
        <v>28</v>
      </c>
      <c r="C104" s="93" t="s">
        <v>90</v>
      </c>
      <c r="D104" s="93" t="s">
        <v>95</v>
      </c>
      <c r="E104" s="94" t="s">
        <v>93</v>
      </c>
      <c r="F104" s="93" t="s">
        <v>211</v>
      </c>
      <c r="G104" s="93" t="s">
        <v>36</v>
      </c>
      <c r="H104" s="95">
        <v>0</v>
      </c>
      <c r="I104" s="96">
        <v>0</v>
      </c>
      <c r="J104" s="97">
        <v>0</v>
      </c>
      <c r="K104" s="98">
        <f t="shared" si="14"/>
        <v>0</v>
      </c>
      <c r="L104" s="99"/>
      <c r="M104" s="99"/>
    </row>
    <row r="105" spans="1:13" s="42" customFormat="1" ht="36" outlineLevel="5">
      <c r="A105" s="85" t="s">
        <v>92</v>
      </c>
      <c r="B105" s="23" t="s">
        <v>28</v>
      </c>
      <c r="C105" s="23" t="s">
        <v>90</v>
      </c>
      <c r="D105" s="23" t="s">
        <v>95</v>
      </c>
      <c r="E105" s="24" t="s">
        <v>93</v>
      </c>
      <c r="F105" s="23" t="s">
        <v>243</v>
      </c>
      <c r="G105" s="23" t="s">
        <v>36</v>
      </c>
      <c r="H105" s="26">
        <v>206780300</v>
      </c>
      <c r="I105" s="40">
        <v>206780300</v>
      </c>
      <c r="J105" s="60">
        <v>206780300</v>
      </c>
      <c r="K105" s="28">
        <f>I105-J105</f>
        <v>0</v>
      </c>
      <c r="L105" s="33"/>
      <c r="M105" s="33"/>
    </row>
    <row r="106" spans="1:13" s="39" customFormat="1" ht="24" outlineLevel="3">
      <c r="A106" s="222" t="s">
        <v>96</v>
      </c>
      <c r="B106" s="34" t="s">
        <v>28</v>
      </c>
      <c r="C106" s="34" t="s">
        <v>90</v>
      </c>
      <c r="D106" s="34" t="s">
        <v>97</v>
      </c>
      <c r="E106" s="35" t="s">
        <v>29</v>
      </c>
      <c r="F106" s="29"/>
      <c r="G106" s="29"/>
      <c r="H106" s="36">
        <f>SUM(H107)</f>
        <v>264942300</v>
      </c>
      <c r="I106" s="22">
        <f>SUM(I107)</f>
        <v>177020800</v>
      </c>
      <c r="J106" s="37">
        <f>SUM(J107)</f>
        <v>177020800</v>
      </c>
      <c r="K106" s="32">
        <f>SUM(K107)</f>
        <v>0</v>
      </c>
      <c r="L106" s="38"/>
      <c r="M106" s="102"/>
    </row>
    <row r="107" spans="1:13" s="42" customFormat="1" outlineLevel="5">
      <c r="A107" s="219" t="s">
        <v>92</v>
      </c>
      <c r="B107" s="23" t="s">
        <v>28</v>
      </c>
      <c r="C107" s="23" t="s">
        <v>90</v>
      </c>
      <c r="D107" s="23" t="s">
        <v>97</v>
      </c>
      <c r="E107" s="24" t="s">
        <v>93</v>
      </c>
      <c r="F107" s="25"/>
      <c r="G107" s="25"/>
      <c r="H107" s="26">
        <v>264942300</v>
      </c>
      <c r="I107" s="40">
        <v>177020800</v>
      </c>
      <c r="J107" s="60">
        <v>177020800</v>
      </c>
      <c r="K107" s="28">
        <f t="shared" si="14"/>
        <v>0</v>
      </c>
      <c r="L107" s="33"/>
      <c r="M107" s="33"/>
    </row>
    <row r="108" spans="1:13" s="39" customFormat="1" ht="36" outlineLevel="3">
      <c r="A108" s="45" t="s">
        <v>98</v>
      </c>
      <c r="B108" s="34" t="s">
        <v>28</v>
      </c>
      <c r="C108" s="34" t="s">
        <v>90</v>
      </c>
      <c r="D108" s="34">
        <v>2210252520</v>
      </c>
      <c r="E108" s="35" t="s">
        <v>29</v>
      </c>
      <c r="F108" s="29"/>
      <c r="G108" s="29"/>
      <c r="H108" s="36">
        <f>SUM(H109:H110)</f>
        <v>62885</v>
      </c>
      <c r="I108" s="22">
        <f>SUM(I109:I110)</f>
        <v>62885</v>
      </c>
      <c r="J108" s="37">
        <f>SUM(J109:J110)</f>
        <v>62423</v>
      </c>
      <c r="K108" s="32">
        <f>SUM(K109:K110)</f>
        <v>462</v>
      </c>
      <c r="L108" s="38"/>
      <c r="M108" s="38"/>
    </row>
    <row r="109" spans="1:13" s="42" customFormat="1" outlineLevel="5">
      <c r="A109" s="219" t="s">
        <v>30</v>
      </c>
      <c r="B109" s="23" t="s">
        <v>28</v>
      </c>
      <c r="C109" s="23" t="s">
        <v>90</v>
      </c>
      <c r="D109" s="23">
        <v>2210252520</v>
      </c>
      <c r="E109" s="24" t="s">
        <v>31</v>
      </c>
      <c r="F109" s="25"/>
      <c r="G109" s="25"/>
      <c r="H109" s="26">
        <v>462</v>
      </c>
      <c r="I109" s="40">
        <v>462</v>
      </c>
      <c r="J109" s="41">
        <v>0</v>
      </c>
      <c r="K109" s="28">
        <f t="shared" si="14"/>
        <v>462</v>
      </c>
      <c r="L109" s="33"/>
      <c r="M109" s="33"/>
    </row>
    <row r="110" spans="1:13" s="42" customFormat="1" ht="36" outlineLevel="5">
      <c r="A110" s="43" t="s">
        <v>37</v>
      </c>
      <c r="B110" s="23" t="s">
        <v>28</v>
      </c>
      <c r="C110" s="23" t="s">
        <v>90</v>
      </c>
      <c r="D110" s="23">
        <v>2210252520</v>
      </c>
      <c r="E110" s="24">
        <v>321</v>
      </c>
      <c r="F110" s="25"/>
      <c r="G110" s="25"/>
      <c r="H110" s="26">
        <v>62423</v>
      </c>
      <c r="I110" s="40">
        <v>62423</v>
      </c>
      <c r="J110" s="44">
        <v>62423</v>
      </c>
      <c r="K110" s="28">
        <f t="shared" si="14"/>
        <v>0</v>
      </c>
      <c r="L110" s="103"/>
      <c r="M110" s="33"/>
    </row>
    <row r="111" spans="1:13" s="39" customFormat="1" ht="121.5" customHeight="1" outlineLevel="3">
      <c r="A111" s="45" t="s">
        <v>99</v>
      </c>
      <c r="B111" s="34" t="s">
        <v>28</v>
      </c>
      <c r="C111" s="34" t="s">
        <v>90</v>
      </c>
      <c r="D111" s="34" t="s">
        <v>100</v>
      </c>
      <c r="E111" s="35" t="s">
        <v>29</v>
      </c>
      <c r="F111" s="29"/>
      <c r="G111" s="29"/>
      <c r="H111" s="36">
        <f>SUM(H112:H113)</f>
        <v>14777700</v>
      </c>
      <c r="I111" s="22">
        <f>SUM(I112:I113)</f>
        <v>8988704</v>
      </c>
      <c r="J111" s="37">
        <f>SUM(J112:J113)</f>
        <v>5239366.32</v>
      </c>
      <c r="K111" s="32">
        <f>SUM(K112:K113)</f>
        <v>3749337.68</v>
      </c>
      <c r="L111" s="38"/>
      <c r="M111" s="38"/>
    </row>
    <row r="112" spans="1:13" s="42" customFormat="1" ht="20.25" customHeight="1" outlineLevel="5">
      <c r="A112" s="219" t="s">
        <v>30</v>
      </c>
      <c r="B112" s="23" t="s">
        <v>28</v>
      </c>
      <c r="C112" s="23" t="s">
        <v>90</v>
      </c>
      <c r="D112" s="23" t="s">
        <v>100</v>
      </c>
      <c r="E112" s="24" t="s">
        <v>31</v>
      </c>
      <c r="F112" s="25"/>
      <c r="G112" s="25"/>
      <c r="H112" s="26">
        <v>163700</v>
      </c>
      <c r="I112" s="40">
        <v>81768</v>
      </c>
      <c r="J112" s="44">
        <v>27366.32</v>
      </c>
      <c r="K112" s="28">
        <f t="shared" ref="K112:K146" si="16">I112-J112</f>
        <v>54401.68</v>
      </c>
      <c r="L112" s="33"/>
      <c r="M112" s="33"/>
    </row>
    <row r="113" spans="1:13" s="42" customFormat="1" ht="36" outlineLevel="5">
      <c r="A113" s="43" t="s">
        <v>37</v>
      </c>
      <c r="B113" s="23" t="s">
        <v>28</v>
      </c>
      <c r="C113" s="23" t="s">
        <v>90</v>
      </c>
      <c r="D113" s="23" t="s">
        <v>100</v>
      </c>
      <c r="E113" s="24" t="s">
        <v>80</v>
      </c>
      <c r="F113" s="25"/>
      <c r="G113" s="25"/>
      <c r="H113" s="71">
        <v>14614000</v>
      </c>
      <c r="I113" s="27">
        <v>8906936</v>
      </c>
      <c r="J113" s="44">
        <v>5212000</v>
      </c>
      <c r="K113" s="28">
        <f t="shared" si="16"/>
        <v>3694936</v>
      </c>
      <c r="L113" s="33"/>
      <c r="M113" s="33"/>
    </row>
    <row r="114" spans="1:13" s="39" customFormat="1" ht="60" outlineLevel="3">
      <c r="A114" s="45" t="s">
        <v>101</v>
      </c>
      <c r="B114" s="34" t="s">
        <v>28</v>
      </c>
      <c r="C114" s="34" t="s">
        <v>90</v>
      </c>
      <c r="D114" s="34" t="s">
        <v>102</v>
      </c>
      <c r="E114" s="35" t="s">
        <v>29</v>
      </c>
      <c r="F114" s="29"/>
      <c r="G114" s="29"/>
      <c r="H114" s="36">
        <f>SUM(H115:H116)</f>
        <v>4015600</v>
      </c>
      <c r="I114" s="22">
        <f>SUM(I115:I116)</f>
        <v>2007736</v>
      </c>
      <c r="J114" s="37">
        <f>SUM(J115:J116)</f>
        <v>1906353.6</v>
      </c>
      <c r="K114" s="32">
        <f>SUM(K115:K116)</f>
        <v>101382.39999999999</v>
      </c>
      <c r="L114" s="38"/>
      <c r="M114" s="38"/>
    </row>
    <row r="115" spans="1:13" s="42" customFormat="1" outlineLevel="5">
      <c r="A115" s="219" t="s">
        <v>30</v>
      </c>
      <c r="B115" s="23" t="s">
        <v>28</v>
      </c>
      <c r="C115" s="23" t="s">
        <v>90</v>
      </c>
      <c r="D115" s="23" t="s">
        <v>102</v>
      </c>
      <c r="E115" s="24" t="s">
        <v>31</v>
      </c>
      <c r="F115" s="25"/>
      <c r="G115" s="25"/>
      <c r="H115" s="26">
        <v>55600</v>
      </c>
      <c r="I115" s="40">
        <v>27736</v>
      </c>
      <c r="J115" s="44">
        <v>16353.6</v>
      </c>
      <c r="K115" s="28">
        <f t="shared" si="16"/>
        <v>11382.4</v>
      </c>
      <c r="L115" s="33"/>
      <c r="M115" s="33"/>
    </row>
    <row r="116" spans="1:13" s="42" customFormat="1" ht="36" outlineLevel="5">
      <c r="A116" s="43" t="s">
        <v>37</v>
      </c>
      <c r="B116" s="23" t="s">
        <v>28</v>
      </c>
      <c r="C116" s="23" t="s">
        <v>90</v>
      </c>
      <c r="D116" s="23" t="s">
        <v>102</v>
      </c>
      <c r="E116" s="24" t="s">
        <v>80</v>
      </c>
      <c r="F116" s="25"/>
      <c r="G116" s="25"/>
      <c r="H116" s="71">
        <v>3960000</v>
      </c>
      <c r="I116" s="27">
        <v>1980000</v>
      </c>
      <c r="J116" s="60">
        <v>1890000</v>
      </c>
      <c r="K116" s="28">
        <f t="shared" si="16"/>
        <v>90000</v>
      </c>
      <c r="L116" s="33"/>
      <c r="M116" s="33"/>
    </row>
    <row r="117" spans="1:13" s="39" customFormat="1" ht="24" outlineLevel="3">
      <c r="A117" s="45" t="s">
        <v>103</v>
      </c>
      <c r="B117" s="34" t="s">
        <v>28</v>
      </c>
      <c r="C117" s="34" t="s">
        <v>90</v>
      </c>
      <c r="D117" s="34" t="s">
        <v>104</v>
      </c>
      <c r="E117" s="35" t="s">
        <v>29</v>
      </c>
      <c r="F117" s="29"/>
      <c r="G117" s="29"/>
      <c r="H117" s="36">
        <f>SUM(H119:H122)</f>
        <v>606497000</v>
      </c>
      <c r="I117" s="22">
        <f>SUM(I119:I122)</f>
        <v>304245274</v>
      </c>
      <c r="J117" s="37">
        <f>SUM(J118:J122)</f>
        <v>303796368.42000002</v>
      </c>
      <c r="K117" s="32">
        <f>SUM(K118:K122)</f>
        <v>448905.57999998552</v>
      </c>
      <c r="L117" s="38"/>
      <c r="M117" s="38"/>
    </row>
    <row r="118" spans="1:13" s="39" customFormat="1" ht="36" outlineLevel="3">
      <c r="A118" s="43" t="s">
        <v>37</v>
      </c>
      <c r="B118" s="23" t="s">
        <v>28</v>
      </c>
      <c r="C118" s="23" t="s">
        <v>90</v>
      </c>
      <c r="D118" s="23" t="s">
        <v>104</v>
      </c>
      <c r="E118" s="24">
        <v>321</v>
      </c>
      <c r="F118" s="53" t="s">
        <v>268</v>
      </c>
      <c r="G118" s="51" t="s">
        <v>36</v>
      </c>
      <c r="H118" s="70">
        <v>0</v>
      </c>
      <c r="I118" s="104"/>
      <c r="J118" s="105"/>
      <c r="K118" s="106">
        <f>I118-J118</f>
        <v>0</v>
      </c>
      <c r="L118" s="38"/>
      <c r="M118" s="38"/>
    </row>
    <row r="119" spans="1:13" s="42" customFormat="1" ht="36" outlineLevel="5">
      <c r="A119" s="43" t="s">
        <v>37</v>
      </c>
      <c r="B119" s="23" t="s">
        <v>28</v>
      </c>
      <c r="C119" s="23" t="s">
        <v>90</v>
      </c>
      <c r="D119" s="23" t="s">
        <v>104</v>
      </c>
      <c r="E119" s="24">
        <v>321</v>
      </c>
      <c r="F119" s="23"/>
      <c r="G119" s="23"/>
      <c r="H119" s="26">
        <v>0</v>
      </c>
      <c r="I119" s="40"/>
      <c r="J119" s="44">
        <v>-5987.87</v>
      </c>
      <c r="K119" s="28">
        <f>I119-J119</f>
        <v>5987.87</v>
      </c>
      <c r="L119" s="33"/>
      <c r="M119" s="38"/>
    </row>
    <row r="120" spans="1:13" s="42" customFormat="1" ht="36" outlineLevel="5">
      <c r="A120" s="107" t="s">
        <v>37</v>
      </c>
      <c r="B120" s="51" t="s">
        <v>28</v>
      </c>
      <c r="C120" s="51" t="s">
        <v>90</v>
      </c>
      <c r="D120" s="51" t="s">
        <v>104</v>
      </c>
      <c r="E120" s="52">
        <v>313</v>
      </c>
      <c r="F120" s="51" t="s">
        <v>213</v>
      </c>
      <c r="G120" s="51" t="s">
        <v>36</v>
      </c>
      <c r="H120" s="71">
        <v>0</v>
      </c>
      <c r="I120" s="27"/>
      <c r="J120" s="44"/>
      <c r="K120" s="28">
        <f t="shared" si="16"/>
        <v>0</v>
      </c>
      <c r="L120" s="33"/>
      <c r="M120" s="38"/>
    </row>
    <row r="121" spans="1:13" s="42" customFormat="1" ht="36" outlineLevel="5">
      <c r="A121" s="220" t="s">
        <v>30</v>
      </c>
      <c r="B121" s="51" t="s">
        <v>28</v>
      </c>
      <c r="C121" s="51" t="s">
        <v>90</v>
      </c>
      <c r="D121" s="51" t="s">
        <v>104</v>
      </c>
      <c r="E121" s="52" t="s">
        <v>31</v>
      </c>
      <c r="F121" s="51" t="s">
        <v>244</v>
      </c>
      <c r="G121" s="51" t="s">
        <v>36</v>
      </c>
      <c r="H121" s="71">
        <v>8515000</v>
      </c>
      <c r="I121" s="27">
        <v>2813215</v>
      </c>
      <c r="J121" s="44">
        <v>2646901.1800000002</v>
      </c>
      <c r="K121" s="28">
        <f t="shared" si="16"/>
        <v>166313.81999999983</v>
      </c>
      <c r="L121" s="33"/>
      <c r="M121" s="33"/>
    </row>
    <row r="122" spans="1:13" s="42" customFormat="1" ht="36" outlineLevel="5">
      <c r="A122" s="107" t="s">
        <v>37</v>
      </c>
      <c r="B122" s="51" t="s">
        <v>28</v>
      </c>
      <c r="C122" s="51" t="s">
        <v>90</v>
      </c>
      <c r="D122" s="51" t="s">
        <v>104</v>
      </c>
      <c r="E122" s="52" t="s">
        <v>38</v>
      </c>
      <c r="F122" s="51" t="s">
        <v>244</v>
      </c>
      <c r="G122" s="51" t="s">
        <v>36</v>
      </c>
      <c r="H122" s="71">
        <v>597982000</v>
      </c>
      <c r="I122" s="27">
        <v>301432059</v>
      </c>
      <c r="J122" s="105">
        <v>301155455.11000001</v>
      </c>
      <c r="K122" s="28">
        <f t="shared" si="16"/>
        <v>276603.88999998569</v>
      </c>
      <c r="L122" s="33"/>
      <c r="M122" s="33"/>
    </row>
    <row r="123" spans="1:13" s="39" customFormat="1" ht="24" outlineLevel="3">
      <c r="A123" s="45" t="s">
        <v>105</v>
      </c>
      <c r="B123" s="34" t="s">
        <v>28</v>
      </c>
      <c r="C123" s="34" t="s">
        <v>90</v>
      </c>
      <c r="D123" s="34" t="s">
        <v>106</v>
      </c>
      <c r="E123" s="35" t="s">
        <v>29</v>
      </c>
      <c r="F123" s="29"/>
      <c r="G123" s="29"/>
      <c r="H123" s="36">
        <f>SUM(H124:H125)</f>
        <v>457577400</v>
      </c>
      <c r="I123" s="22">
        <f>SUM(I124:I125)</f>
        <v>256363158</v>
      </c>
      <c r="J123" s="37">
        <f>SUM(J124:J125)</f>
        <v>215252345.84999999</v>
      </c>
      <c r="K123" s="32">
        <f>SUM(K124:K125)</f>
        <v>41110812.150000013</v>
      </c>
      <c r="L123" s="38"/>
      <c r="M123" s="38"/>
    </row>
    <row r="124" spans="1:13" s="42" customFormat="1" outlineLevel="5">
      <c r="A124" s="219" t="s">
        <v>30</v>
      </c>
      <c r="B124" s="23" t="s">
        <v>28</v>
      </c>
      <c r="C124" s="23" t="s">
        <v>90</v>
      </c>
      <c r="D124" s="23" t="s">
        <v>106</v>
      </c>
      <c r="E124" s="24" t="s">
        <v>31</v>
      </c>
      <c r="F124" s="25"/>
      <c r="G124" s="25"/>
      <c r="H124" s="26">
        <v>6334190</v>
      </c>
      <c r="I124" s="40">
        <v>3167000</v>
      </c>
      <c r="J124" s="44">
        <v>2202338.65</v>
      </c>
      <c r="K124" s="28">
        <f t="shared" si="16"/>
        <v>964661.35000000009</v>
      </c>
      <c r="L124" s="33"/>
      <c r="M124" s="33"/>
    </row>
    <row r="125" spans="1:13" s="42" customFormat="1" ht="36" outlineLevel="5">
      <c r="A125" s="43" t="s">
        <v>37</v>
      </c>
      <c r="B125" s="23" t="s">
        <v>28</v>
      </c>
      <c r="C125" s="23" t="s">
        <v>90</v>
      </c>
      <c r="D125" s="23" t="s">
        <v>106</v>
      </c>
      <c r="E125" s="24" t="s">
        <v>80</v>
      </c>
      <c r="F125" s="25"/>
      <c r="G125" s="25"/>
      <c r="H125" s="71">
        <v>451243210</v>
      </c>
      <c r="I125" s="27">
        <v>253196158</v>
      </c>
      <c r="J125" s="44">
        <v>213050007.19999999</v>
      </c>
      <c r="K125" s="28">
        <f t="shared" si="16"/>
        <v>40146150.800000012</v>
      </c>
      <c r="L125" s="33"/>
      <c r="M125" s="33"/>
    </row>
    <row r="126" spans="1:13" s="39" customFormat="1" ht="48" outlineLevel="3">
      <c r="A126" s="45" t="s">
        <v>107</v>
      </c>
      <c r="B126" s="34" t="s">
        <v>28</v>
      </c>
      <c r="C126" s="34" t="s">
        <v>90</v>
      </c>
      <c r="D126" s="34" t="s">
        <v>108</v>
      </c>
      <c r="E126" s="35" t="s">
        <v>29</v>
      </c>
      <c r="F126" s="29"/>
      <c r="G126" s="29"/>
      <c r="H126" s="36">
        <f>SUM(H127:H128)</f>
        <v>81744500</v>
      </c>
      <c r="I126" s="22">
        <f>SUM(I127:I128)</f>
        <v>46445159</v>
      </c>
      <c r="J126" s="37">
        <f>SUM(J127:J128)</f>
        <v>39222847.979999997</v>
      </c>
      <c r="K126" s="32">
        <f>SUM(K127:K128)</f>
        <v>7222311.0199999996</v>
      </c>
      <c r="L126" s="38"/>
      <c r="M126" s="38"/>
    </row>
    <row r="127" spans="1:13" s="42" customFormat="1" outlineLevel="5">
      <c r="A127" s="219" t="s">
        <v>30</v>
      </c>
      <c r="B127" s="23" t="s">
        <v>28</v>
      </c>
      <c r="C127" s="23" t="s">
        <v>90</v>
      </c>
      <c r="D127" s="23" t="s">
        <v>108</v>
      </c>
      <c r="E127" s="24" t="s">
        <v>31</v>
      </c>
      <c r="F127" s="25"/>
      <c r="G127" s="25"/>
      <c r="H127" s="26">
        <v>1131580</v>
      </c>
      <c r="I127" s="40">
        <v>565792</v>
      </c>
      <c r="J127" s="44">
        <v>439815.98</v>
      </c>
      <c r="K127" s="28">
        <f t="shared" si="16"/>
        <v>125976.02000000002</v>
      </c>
      <c r="L127" s="33"/>
      <c r="M127" s="33"/>
    </row>
    <row r="128" spans="1:13" s="42" customFormat="1" ht="36" outlineLevel="5">
      <c r="A128" s="43" t="s">
        <v>37</v>
      </c>
      <c r="B128" s="23" t="s">
        <v>28</v>
      </c>
      <c r="C128" s="23" t="s">
        <v>90</v>
      </c>
      <c r="D128" s="23" t="s">
        <v>108</v>
      </c>
      <c r="E128" s="24" t="s">
        <v>80</v>
      </c>
      <c r="F128" s="25"/>
      <c r="G128" s="25"/>
      <c r="H128" s="71">
        <v>80612920</v>
      </c>
      <c r="I128" s="27">
        <v>45879367</v>
      </c>
      <c r="J128" s="44">
        <v>38783032</v>
      </c>
      <c r="K128" s="28">
        <f t="shared" si="16"/>
        <v>7096335</v>
      </c>
      <c r="L128" s="33"/>
      <c r="M128" s="33"/>
    </row>
    <row r="129" spans="1:13" s="39" customFormat="1" ht="24" outlineLevel="3">
      <c r="A129" s="45" t="s">
        <v>109</v>
      </c>
      <c r="B129" s="34" t="s">
        <v>28</v>
      </c>
      <c r="C129" s="34" t="s">
        <v>90</v>
      </c>
      <c r="D129" s="34" t="s">
        <v>110</v>
      </c>
      <c r="E129" s="35" t="s">
        <v>29</v>
      </c>
      <c r="F129" s="29"/>
      <c r="G129" s="29"/>
      <c r="H129" s="36">
        <f>SUM(H130:H131)</f>
        <v>34188600</v>
      </c>
      <c r="I129" s="22">
        <f>SUM(I130:I131)</f>
        <v>17506551</v>
      </c>
      <c r="J129" s="37">
        <f>SUM(J130:J131)</f>
        <v>13862387.060000001</v>
      </c>
      <c r="K129" s="32">
        <f>SUM(K130:K131)</f>
        <v>3644163.94</v>
      </c>
      <c r="L129" s="38"/>
      <c r="M129" s="38"/>
    </row>
    <row r="130" spans="1:13" s="42" customFormat="1" outlineLevel="5">
      <c r="A130" s="219" t="s">
        <v>30</v>
      </c>
      <c r="B130" s="23" t="s">
        <v>28</v>
      </c>
      <c r="C130" s="23" t="s">
        <v>90</v>
      </c>
      <c r="D130" s="23" t="s">
        <v>110</v>
      </c>
      <c r="E130" s="24" t="s">
        <v>31</v>
      </c>
      <c r="F130" s="25"/>
      <c r="G130" s="25"/>
      <c r="H130" s="26">
        <v>473270</v>
      </c>
      <c r="I130" s="40">
        <v>236556</v>
      </c>
      <c r="J130" s="44">
        <v>177496.72</v>
      </c>
      <c r="K130" s="28">
        <f t="shared" si="16"/>
        <v>59059.28</v>
      </c>
      <c r="L130" s="33"/>
      <c r="M130" s="33"/>
    </row>
    <row r="131" spans="1:13" s="42" customFormat="1" ht="36" outlineLevel="5">
      <c r="A131" s="43" t="s">
        <v>37</v>
      </c>
      <c r="B131" s="23" t="s">
        <v>28</v>
      </c>
      <c r="C131" s="23" t="s">
        <v>90</v>
      </c>
      <c r="D131" s="23" t="s">
        <v>110</v>
      </c>
      <c r="E131" s="24" t="s">
        <v>80</v>
      </c>
      <c r="F131" s="25"/>
      <c r="G131" s="25"/>
      <c r="H131" s="71">
        <v>33715330</v>
      </c>
      <c r="I131" s="27">
        <v>17269995</v>
      </c>
      <c r="J131" s="44">
        <v>13684890.34</v>
      </c>
      <c r="K131" s="28">
        <f t="shared" si="16"/>
        <v>3585104.66</v>
      </c>
      <c r="L131" s="103"/>
      <c r="M131" s="38"/>
    </row>
    <row r="132" spans="1:13" s="39" customFormat="1" ht="36" outlineLevel="3">
      <c r="A132" s="45" t="s">
        <v>111</v>
      </c>
      <c r="B132" s="34" t="s">
        <v>28</v>
      </c>
      <c r="C132" s="34" t="s">
        <v>90</v>
      </c>
      <c r="D132" s="34" t="s">
        <v>112</v>
      </c>
      <c r="E132" s="35" t="s">
        <v>29</v>
      </c>
      <c r="F132" s="29"/>
      <c r="G132" s="29"/>
      <c r="H132" s="36">
        <f>SUM(H133:H134)</f>
        <v>292950100</v>
      </c>
      <c r="I132" s="22">
        <f>SUM(I133:I134)</f>
        <v>97318199</v>
      </c>
      <c r="J132" s="37">
        <f>SUM(J133:J134)</f>
        <v>96987828.859999999</v>
      </c>
      <c r="K132" s="32">
        <f>SUM(K133:K134)</f>
        <v>330370.14000000362</v>
      </c>
      <c r="L132" s="38"/>
      <c r="M132" s="38"/>
    </row>
    <row r="133" spans="1:13" s="42" customFormat="1" outlineLevel="5">
      <c r="A133" s="219" t="s">
        <v>30</v>
      </c>
      <c r="B133" s="23" t="s">
        <v>28</v>
      </c>
      <c r="C133" s="23" t="s">
        <v>90</v>
      </c>
      <c r="D133" s="23" t="s">
        <v>112</v>
      </c>
      <c r="E133" s="24" t="s">
        <v>31</v>
      </c>
      <c r="F133" s="25"/>
      <c r="G133" s="25"/>
      <c r="H133" s="26">
        <v>4113000</v>
      </c>
      <c r="I133" s="40">
        <v>1221599</v>
      </c>
      <c r="J133" s="44">
        <v>929123.2</v>
      </c>
      <c r="K133" s="28">
        <f t="shared" si="16"/>
        <v>292475.80000000005</v>
      </c>
      <c r="L133" s="33"/>
      <c r="M133" s="33"/>
    </row>
    <row r="134" spans="1:13" s="42" customFormat="1" ht="36" outlineLevel="5">
      <c r="A134" s="43" t="s">
        <v>37</v>
      </c>
      <c r="B134" s="23" t="s">
        <v>28</v>
      </c>
      <c r="C134" s="23" t="s">
        <v>90</v>
      </c>
      <c r="D134" s="23" t="s">
        <v>112</v>
      </c>
      <c r="E134" s="24" t="s">
        <v>38</v>
      </c>
      <c r="F134" s="25"/>
      <c r="G134" s="25"/>
      <c r="H134" s="26">
        <v>288837100</v>
      </c>
      <c r="I134" s="40">
        <v>96096600</v>
      </c>
      <c r="J134" s="44">
        <v>96058705.659999996</v>
      </c>
      <c r="K134" s="28">
        <f t="shared" si="16"/>
        <v>37894.340000003576</v>
      </c>
      <c r="L134" s="33"/>
      <c r="M134" s="33"/>
    </row>
    <row r="135" spans="1:13" s="39" customFormat="1" ht="60" outlineLevel="3">
      <c r="A135" s="45" t="s">
        <v>113</v>
      </c>
      <c r="B135" s="34" t="s">
        <v>28</v>
      </c>
      <c r="C135" s="34" t="s">
        <v>90</v>
      </c>
      <c r="D135" s="34" t="s">
        <v>114</v>
      </c>
      <c r="E135" s="35" t="s">
        <v>29</v>
      </c>
      <c r="F135" s="29"/>
      <c r="G135" s="29"/>
      <c r="H135" s="36">
        <f>SUM(H136:H137)</f>
        <v>26872300</v>
      </c>
      <c r="I135" s="22">
        <f>SUM(I136:I137)</f>
        <v>8259052</v>
      </c>
      <c r="J135" s="37">
        <f>SUM(J136:J137)</f>
        <v>7415546.0800000001</v>
      </c>
      <c r="K135" s="32">
        <f>SUM(K136:K137)</f>
        <v>843505.91999999969</v>
      </c>
      <c r="L135" s="38"/>
      <c r="M135" s="38"/>
    </row>
    <row r="136" spans="1:13" s="42" customFormat="1" outlineLevel="5">
      <c r="A136" s="219" t="s">
        <v>30</v>
      </c>
      <c r="B136" s="23" t="s">
        <v>28</v>
      </c>
      <c r="C136" s="23" t="s">
        <v>90</v>
      </c>
      <c r="D136" s="23" t="s">
        <v>114</v>
      </c>
      <c r="E136" s="24" t="s">
        <v>31</v>
      </c>
      <c r="F136" s="25"/>
      <c r="G136" s="25"/>
      <c r="H136" s="26">
        <v>377300</v>
      </c>
      <c r="I136" s="40">
        <v>115142</v>
      </c>
      <c r="J136" s="44">
        <v>82588.179999999993</v>
      </c>
      <c r="K136" s="28">
        <f t="shared" si="16"/>
        <v>32553.820000000007</v>
      </c>
      <c r="L136" s="33"/>
      <c r="M136" s="33"/>
    </row>
    <row r="137" spans="1:13" s="42" customFormat="1" ht="36" outlineLevel="5">
      <c r="A137" s="43" t="s">
        <v>37</v>
      </c>
      <c r="B137" s="23" t="s">
        <v>28</v>
      </c>
      <c r="C137" s="23" t="s">
        <v>90</v>
      </c>
      <c r="D137" s="23" t="s">
        <v>114</v>
      </c>
      <c r="E137" s="24" t="s">
        <v>38</v>
      </c>
      <c r="F137" s="25"/>
      <c r="G137" s="25"/>
      <c r="H137" s="26">
        <v>26495000</v>
      </c>
      <c r="I137" s="40">
        <v>8143910</v>
      </c>
      <c r="J137" s="44">
        <v>7332957.9000000004</v>
      </c>
      <c r="K137" s="28">
        <f t="shared" si="16"/>
        <v>810952.09999999963</v>
      </c>
      <c r="L137" s="33"/>
      <c r="M137" s="33"/>
    </row>
    <row r="138" spans="1:13" s="39" customFormat="1" ht="48" outlineLevel="3">
      <c r="A138" s="45" t="s">
        <v>115</v>
      </c>
      <c r="B138" s="34" t="s">
        <v>28</v>
      </c>
      <c r="C138" s="34" t="s">
        <v>90</v>
      </c>
      <c r="D138" s="34" t="s">
        <v>116</v>
      </c>
      <c r="E138" s="35" t="s">
        <v>29</v>
      </c>
      <c r="F138" s="29"/>
      <c r="G138" s="29"/>
      <c r="H138" s="36">
        <f>SUM(H139:H140)</f>
        <v>913933800</v>
      </c>
      <c r="I138" s="22">
        <f>SUM(I139:I140)</f>
        <v>494848190</v>
      </c>
      <c r="J138" s="37">
        <f>SUM(J139:J140)</f>
        <v>494545667.32999998</v>
      </c>
      <c r="K138" s="32">
        <f>SUM(K139:K140)</f>
        <v>302522.67000002367</v>
      </c>
      <c r="L138" s="38"/>
      <c r="M138" s="38"/>
    </row>
    <row r="139" spans="1:13" s="42" customFormat="1" outlineLevel="5">
      <c r="A139" s="219" t="s">
        <v>30</v>
      </c>
      <c r="B139" s="23" t="s">
        <v>28</v>
      </c>
      <c r="C139" s="23" t="s">
        <v>90</v>
      </c>
      <c r="D139" s="23" t="s">
        <v>116</v>
      </c>
      <c r="E139" s="24" t="s">
        <v>31</v>
      </c>
      <c r="F139" s="25"/>
      <c r="G139" s="25"/>
      <c r="H139" s="26">
        <v>12650821</v>
      </c>
      <c r="I139" s="40">
        <v>3960375</v>
      </c>
      <c r="J139" s="44">
        <v>3829302.43</v>
      </c>
      <c r="K139" s="28">
        <f t="shared" si="16"/>
        <v>131072.56999999983</v>
      </c>
      <c r="L139" s="33"/>
      <c r="M139" s="33"/>
    </row>
    <row r="140" spans="1:13" s="42" customFormat="1" ht="36" outlineLevel="5">
      <c r="A140" s="43" t="s">
        <v>37</v>
      </c>
      <c r="B140" s="23" t="s">
        <v>28</v>
      </c>
      <c r="C140" s="23" t="s">
        <v>90</v>
      </c>
      <c r="D140" s="23" t="s">
        <v>116</v>
      </c>
      <c r="E140" s="24" t="s">
        <v>80</v>
      </c>
      <c r="F140" s="25"/>
      <c r="G140" s="25"/>
      <c r="H140" s="26">
        <v>901282979</v>
      </c>
      <c r="I140" s="40">
        <v>490887815</v>
      </c>
      <c r="J140" s="44">
        <v>490716364.89999998</v>
      </c>
      <c r="K140" s="28">
        <f t="shared" si="16"/>
        <v>171450.10000002384</v>
      </c>
      <c r="L140" s="103"/>
      <c r="M140" s="33"/>
    </row>
    <row r="141" spans="1:13" s="39" customFormat="1" ht="36" outlineLevel="3">
      <c r="A141" s="45" t="s">
        <v>117</v>
      </c>
      <c r="B141" s="34" t="s">
        <v>28</v>
      </c>
      <c r="C141" s="34" t="s">
        <v>90</v>
      </c>
      <c r="D141" s="34" t="s">
        <v>118</v>
      </c>
      <c r="E141" s="35" t="s">
        <v>29</v>
      </c>
      <c r="F141" s="29"/>
      <c r="G141" s="29"/>
      <c r="H141" s="36">
        <f>SUM(H142:H143)</f>
        <v>10200</v>
      </c>
      <c r="I141" s="22">
        <f>SUM(I142:I143)</f>
        <v>5036</v>
      </c>
      <c r="J141" s="37">
        <f>SUM(J142:J143)</f>
        <v>633.11</v>
      </c>
      <c r="K141" s="32">
        <f>SUM(K142:K143)</f>
        <v>4402.8900000000003</v>
      </c>
      <c r="L141" s="38"/>
      <c r="M141" s="38"/>
    </row>
    <row r="142" spans="1:13" s="42" customFormat="1" outlineLevel="5">
      <c r="A142" s="219" t="s">
        <v>30</v>
      </c>
      <c r="B142" s="23" t="s">
        <v>28</v>
      </c>
      <c r="C142" s="23" t="s">
        <v>90</v>
      </c>
      <c r="D142" s="23" t="s">
        <v>118</v>
      </c>
      <c r="E142" s="24" t="s">
        <v>31</v>
      </c>
      <c r="F142" s="25"/>
      <c r="G142" s="25"/>
      <c r="H142" s="26">
        <v>200</v>
      </c>
      <c r="I142" s="40">
        <v>104</v>
      </c>
      <c r="J142" s="44">
        <v>8.11</v>
      </c>
      <c r="K142" s="28">
        <f t="shared" si="16"/>
        <v>95.89</v>
      </c>
      <c r="L142" s="33"/>
      <c r="M142" s="33"/>
    </row>
    <row r="143" spans="1:13" s="42" customFormat="1" ht="36" outlineLevel="5">
      <c r="A143" s="43" t="s">
        <v>37</v>
      </c>
      <c r="B143" s="23" t="s">
        <v>28</v>
      </c>
      <c r="C143" s="23" t="s">
        <v>90</v>
      </c>
      <c r="D143" s="23" t="s">
        <v>118</v>
      </c>
      <c r="E143" s="24" t="s">
        <v>38</v>
      </c>
      <c r="F143" s="25"/>
      <c r="G143" s="25"/>
      <c r="H143" s="26">
        <v>10000</v>
      </c>
      <c r="I143" s="40">
        <v>4932</v>
      </c>
      <c r="J143" s="44">
        <v>625</v>
      </c>
      <c r="K143" s="28">
        <f t="shared" si="16"/>
        <v>4307</v>
      </c>
      <c r="L143" s="33"/>
      <c r="M143" s="33"/>
    </row>
    <row r="144" spans="1:13" s="39" customFormat="1" ht="48" outlineLevel="3">
      <c r="A144" s="45" t="s">
        <v>119</v>
      </c>
      <c r="B144" s="34" t="s">
        <v>28</v>
      </c>
      <c r="C144" s="34" t="s">
        <v>90</v>
      </c>
      <c r="D144" s="34" t="s">
        <v>120</v>
      </c>
      <c r="E144" s="35" t="s">
        <v>29</v>
      </c>
      <c r="F144" s="29"/>
      <c r="G144" s="29"/>
      <c r="H144" s="36">
        <f>SUM(H145:H146)</f>
        <v>11476200</v>
      </c>
      <c r="I144" s="22">
        <f>SUM(I145:I146)</f>
        <v>5053501</v>
      </c>
      <c r="J144" s="37">
        <f>SUM(J145:J146)</f>
        <v>5036187.1500000004</v>
      </c>
      <c r="K144" s="32">
        <f>SUM(K145:K146)</f>
        <v>17313.8499999997</v>
      </c>
      <c r="L144" s="38"/>
      <c r="M144" s="38"/>
    </row>
    <row r="145" spans="1:13" s="42" customFormat="1" outlineLevel="5">
      <c r="A145" s="219" t="s">
        <v>30</v>
      </c>
      <c r="B145" s="23" t="s">
        <v>28</v>
      </c>
      <c r="C145" s="23" t="s">
        <v>90</v>
      </c>
      <c r="D145" s="23" t="s">
        <v>120</v>
      </c>
      <c r="E145" s="24" t="s">
        <v>31</v>
      </c>
      <c r="F145" s="25"/>
      <c r="G145" s="25"/>
      <c r="H145" s="26">
        <v>161100</v>
      </c>
      <c r="I145" s="40">
        <v>44701</v>
      </c>
      <c r="J145" s="44">
        <v>32862.080000000002</v>
      </c>
      <c r="K145" s="28">
        <f t="shared" si="16"/>
        <v>11838.919999999998</v>
      </c>
      <c r="L145" s="33"/>
      <c r="M145" s="33"/>
    </row>
    <row r="146" spans="1:13" s="42" customFormat="1" ht="36" outlineLevel="5">
      <c r="A146" s="43" t="s">
        <v>37</v>
      </c>
      <c r="B146" s="23" t="s">
        <v>28</v>
      </c>
      <c r="C146" s="23" t="s">
        <v>90</v>
      </c>
      <c r="D146" s="23" t="s">
        <v>120</v>
      </c>
      <c r="E146" s="24" t="s">
        <v>38</v>
      </c>
      <c r="F146" s="25"/>
      <c r="G146" s="25"/>
      <c r="H146" s="26">
        <v>11315100</v>
      </c>
      <c r="I146" s="40">
        <v>5008800</v>
      </c>
      <c r="J146" s="44">
        <v>5003325.07</v>
      </c>
      <c r="K146" s="28">
        <f t="shared" si="16"/>
        <v>5474.929999999702</v>
      </c>
      <c r="L146" s="33"/>
      <c r="M146" s="33"/>
    </row>
    <row r="147" spans="1:13" s="39" customFormat="1" ht="36" outlineLevel="3">
      <c r="A147" s="45" t="s">
        <v>121</v>
      </c>
      <c r="B147" s="34" t="s">
        <v>28</v>
      </c>
      <c r="C147" s="34" t="s">
        <v>90</v>
      </c>
      <c r="D147" s="34" t="s">
        <v>122</v>
      </c>
      <c r="E147" s="35" t="s">
        <v>29</v>
      </c>
      <c r="F147" s="29"/>
      <c r="G147" s="29"/>
      <c r="H147" s="36">
        <f>SUM(H148:H151)</f>
        <v>1860400</v>
      </c>
      <c r="I147" s="22">
        <f>SUM(I148:I151)</f>
        <v>1031820.0000000001</v>
      </c>
      <c r="J147" s="72">
        <f>SUM(J148:J151)</f>
        <v>1024845.49</v>
      </c>
      <c r="K147" s="73">
        <f>SUM(K148:K151)</f>
        <v>6974.5100000000439</v>
      </c>
      <c r="L147" s="38"/>
      <c r="M147" s="38"/>
    </row>
    <row r="148" spans="1:13" s="42" customFormat="1" ht="36" outlineLevel="5">
      <c r="A148" s="219" t="s">
        <v>30</v>
      </c>
      <c r="B148" s="23" t="s">
        <v>28</v>
      </c>
      <c r="C148" s="23" t="s">
        <v>90</v>
      </c>
      <c r="D148" s="23" t="s">
        <v>122</v>
      </c>
      <c r="E148" s="24" t="s">
        <v>31</v>
      </c>
      <c r="F148" s="23" t="s">
        <v>245</v>
      </c>
      <c r="G148" s="23" t="s">
        <v>35</v>
      </c>
      <c r="H148" s="26">
        <v>12900</v>
      </c>
      <c r="I148" s="69">
        <v>7532.83</v>
      </c>
      <c r="J148" s="60">
        <v>6058.39</v>
      </c>
      <c r="K148" s="108">
        <f>I148-J148</f>
        <v>1474.4399999999996</v>
      </c>
      <c r="L148" s="109" t="s">
        <v>271</v>
      </c>
      <c r="M148" s="109" t="s">
        <v>273</v>
      </c>
    </row>
    <row r="149" spans="1:13" s="42" customFormat="1" ht="36" outlineLevel="5">
      <c r="A149" s="219" t="s">
        <v>30</v>
      </c>
      <c r="B149" s="23" t="s">
        <v>28</v>
      </c>
      <c r="C149" s="23" t="s">
        <v>90</v>
      </c>
      <c r="D149" s="23" t="s">
        <v>122</v>
      </c>
      <c r="E149" s="24" t="s">
        <v>31</v>
      </c>
      <c r="F149" s="23" t="s">
        <v>245</v>
      </c>
      <c r="G149" s="23" t="s">
        <v>36</v>
      </c>
      <c r="H149" s="26">
        <v>7300</v>
      </c>
      <c r="I149" s="69">
        <v>4185.97</v>
      </c>
      <c r="J149" s="60">
        <v>3366.26</v>
      </c>
      <c r="K149" s="108">
        <f t="shared" ref="K149:K151" si="17">I149-J149</f>
        <v>819.71</v>
      </c>
      <c r="L149" s="109"/>
      <c r="M149" s="109"/>
    </row>
    <row r="150" spans="1:13" s="42" customFormat="1" ht="36" outlineLevel="5">
      <c r="A150" s="43" t="s">
        <v>37</v>
      </c>
      <c r="B150" s="23" t="s">
        <v>28</v>
      </c>
      <c r="C150" s="23" t="s">
        <v>90</v>
      </c>
      <c r="D150" s="23" t="s">
        <v>122</v>
      </c>
      <c r="E150" s="24" t="s">
        <v>38</v>
      </c>
      <c r="F150" s="23" t="s">
        <v>245</v>
      </c>
      <c r="G150" s="23" t="s">
        <v>35</v>
      </c>
      <c r="H150" s="26">
        <v>1183000</v>
      </c>
      <c r="I150" s="69">
        <v>655721.05000000005</v>
      </c>
      <c r="J150" s="60">
        <v>652731.53</v>
      </c>
      <c r="K150" s="108">
        <f t="shared" si="17"/>
        <v>2989.5200000000186</v>
      </c>
      <c r="L150" s="109" t="s">
        <v>271</v>
      </c>
      <c r="M150" s="109" t="s">
        <v>273</v>
      </c>
    </row>
    <row r="151" spans="1:13" s="42" customFormat="1" ht="36" outlineLevel="5">
      <c r="A151" s="43" t="s">
        <v>37</v>
      </c>
      <c r="B151" s="23" t="s">
        <v>28</v>
      </c>
      <c r="C151" s="23" t="s">
        <v>90</v>
      </c>
      <c r="D151" s="23" t="s">
        <v>122</v>
      </c>
      <c r="E151" s="24" t="s">
        <v>38</v>
      </c>
      <c r="F151" s="23" t="s">
        <v>245</v>
      </c>
      <c r="G151" s="23" t="s">
        <v>36</v>
      </c>
      <c r="H151" s="26">
        <v>657200</v>
      </c>
      <c r="I151" s="69">
        <v>364380.15</v>
      </c>
      <c r="J151" s="60">
        <v>362689.31</v>
      </c>
      <c r="K151" s="108">
        <f t="shared" si="17"/>
        <v>1690.8400000000256</v>
      </c>
      <c r="L151" s="110"/>
      <c r="M151" s="111"/>
    </row>
    <row r="152" spans="1:13" s="39" customFormat="1" ht="60" outlineLevel="3">
      <c r="A152" s="45" t="s">
        <v>123</v>
      </c>
      <c r="B152" s="34" t="s">
        <v>28</v>
      </c>
      <c r="C152" s="34" t="s">
        <v>90</v>
      </c>
      <c r="D152" s="34" t="s">
        <v>124</v>
      </c>
      <c r="E152" s="35" t="s">
        <v>29</v>
      </c>
      <c r="F152" s="29"/>
      <c r="G152" s="29"/>
      <c r="H152" s="36">
        <f>SUM(H153:H154)</f>
        <v>11499800</v>
      </c>
      <c r="I152" s="22">
        <f>SUM(I153:I154)</f>
        <v>11499800</v>
      </c>
      <c r="J152" s="72">
        <f>SUM(J153:J154)</f>
        <v>10289533.939999999</v>
      </c>
      <c r="K152" s="73">
        <f>SUM(K153:K154)</f>
        <v>1210266.0599999998</v>
      </c>
      <c r="L152" s="102"/>
      <c r="M152" s="38"/>
    </row>
    <row r="153" spans="1:13" s="88" customFormat="1" ht="36" outlineLevel="3">
      <c r="A153" s="219" t="s">
        <v>30</v>
      </c>
      <c r="B153" s="23" t="s">
        <v>28</v>
      </c>
      <c r="C153" s="23" t="s">
        <v>90</v>
      </c>
      <c r="D153" s="23" t="s">
        <v>124</v>
      </c>
      <c r="E153" s="24">
        <v>244</v>
      </c>
      <c r="F153" s="23" t="s">
        <v>233</v>
      </c>
      <c r="G153" s="23" t="s">
        <v>36</v>
      </c>
      <c r="H153" s="26">
        <v>103000</v>
      </c>
      <c r="I153" s="40">
        <v>103000</v>
      </c>
      <c r="J153" s="44">
        <v>46557.78</v>
      </c>
      <c r="K153" s="28">
        <f>I153-J153</f>
        <v>56442.22</v>
      </c>
      <c r="L153" s="102"/>
      <c r="M153" s="38"/>
    </row>
    <row r="154" spans="1:13" s="42" customFormat="1" ht="36" outlineLevel="5">
      <c r="A154" s="43" t="s">
        <v>37</v>
      </c>
      <c r="B154" s="23" t="s">
        <v>28</v>
      </c>
      <c r="C154" s="23" t="s">
        <v>90</v>
      </c>
      <c r="D154" s="23" t="s">
        <v>124</v>
      </c>
      <c r="E154" s="24" t="s">
        <v>80</v>
      </c>
      <c r="F154" s="23" t="s">
        <v>233</v>
      </c>
      <c r="G154" s="23" t="s">
        <v>36</v>
      </c>
      <c r="H154" s="26">
        <v>11396800</v>
      </c>
      <c r="I154" s="40">
        <v>11396800</v>
      </c>
      <c r="J154" s="44">
        <v>10242976.16</v>
      </c>
      <c r="K154" s="28">
        <f>I154-J154</f>
        <v>1153823.8399999999</v>
      </c>
      <c r="L154" s="112"/>
      <c r="M154" s="33"/>
    </row>
    <row r="155" spans="1:13" s="39" customFormat="1" ht="84" outlineLevel="3">
      <c r="A155" s="45" t="s">
        <v>125</v>
      </c>
      <c r="B155" s="34" t="s">
        <v>28</v>
      </c>
      <c r="C155" s="34" t="s">
        <v>90</v>
      </c>
      <c r="D155" s="34" t="s">
        <v>126</v>
      </c>
      <c r="E155" s="35" t="s">
        <v>29</v>
      </c>
      <c r="F155" s="29"/>
      <c r="G155" s="29"/>
      <c r="H155" s="36">
        <f>SUM(H156:H157)</f>
        <v>109100</v>
      </c>
      <c r="I155" s="22">
        <f>SUM(I156:I157)</f>
        <v>35621.760000000002</v>
      </c>
      <c r="J155" s="72">
        <f>SUM(J156:J157)</f>
        <v>35621.760000000002</v>
      </c>
      <c r="K155" s="73">
        <f>SUM(K156:K157)</f>
        <v>0</v>
      </c>
      <c r="L155" s="38"/>
      <c r="M155" s="38"/>
    </row>
    <row r="156" spans="1:13" s="42" customFormat="1" ht="36" outlineLevel="5">
      <c r="A156" s="219" t="s">
        <v>30</v>
      </c>
      <c r="B156" s="23" t="s">
        <v>28</v>
      </c>
      <c r="C156" s="23" t="s">
        <v>90</v>
      </c>
      <c r="D156" s="23" t="s">
        <v>126</v>
      </c>
      <c r="E156" s="24" t="s">
        <v>31</v>
      </c>
      <c r="F156" s="23" t="s">
        <v>234</v>
      </c>
      <c r="G156" s="23" t="s">
        <v>36</v>
      </c>
      <c r="H156" s="26">
        <v>1100</v>
      </c>
      <c r="I156" s="40">
        <v>0</v>
      </c>
      <c r="J156" s="44">
        <v>0</v>
      </c>
      <c r="K156" s="28">
        <f>I156-J156</f>
        <v>0</v>
      </c>
      <c r="L156" s="33"/>
      <c r="M156" s="33"/>
    </row>
    <row r="157" spans="1:13" s="42" customFormat="1" ht="36" outlineLevel="5">
      <c r="A157" s="43" t="s">
        <v>37</v>
      </c>
      <c r="B157" s="23" t="s">
        <v>28</v>
      </c>
      <c r="C157" s="23" t="s">
        <v>90</v>
      </c>
      <c r="D157" s="23" t="s">
        <v>126</v>
      </c>
      <c r="E157" s="24" t="s">
        <v>80</v>
      </c>
      <c r="F157" s="23" t="s">
        <v>234</v>
      </c>
      <c r="G157" s="23" t="s">
        <v>36</v>
      </c>
      <c r="H157" s="26">
        <v>108000</v>
      </c>
      <c r="I157" s="40">
        <v>35621.760000000002</v>
      </c>
      <c r="J157" s="44">
        <v>35621.760000000002</v>
      </c>
      <c r="K157" s="28">
        <f>I157-J157</f>
        <v>0</v>
      </c>
      <c r="L157" s="33"/>
      <c r="M157" s="33"/>
    </row>
    <row r="158" spans="1:13" s="39" customFormat="1" ht="84" outlineLevel="3">
      <c r="A158" s="45" t="s">
        <v>127</v>
      </c>
      <c r="B158" s="34" t="s">
        <v>28</v>
      </c>
      <c r="C158" s="34" t="s">
        <v>90</v>
      </c>
      <c r="D158" s="34" t="s">
        <v>128</v>
      </c>
      <c r="E158" s="35" t="s">
        <v>29</v>
      </c>
      <c r="F158" s="29"/>
      <c r="G158" s="29"/>
      <c r="H158" s="36">
        <f>SUM(H159:H160)</f>
        <v>12477880</v>
      </c>
      <c r="I158" s="22">
        <f>SUM(I159:I160)</f>
        <v>8975851</v>
      </c>
      <c r="J158" s="72">
        <f>SUM(J159:J160)</f>
        <v>5163307.97</v>
      </c>
      <c r="K158" s="73">
        <f>SUM(K159:K160)</f>
        <v>3812543.0300000003</v>
      </c>
      <c r="L158" s="38"/>
      <c r="M158" s="38"/>
    </row>
    <row r="159" spans="1:13" s="42" customFormat="1" outlineLevel="5">
      <c r="A159" s="219" t="s">
        <v>30</v>
      </c>
      <c r="B159" s="23" t="s">
        <v>28</v>
      </c>
      <c r="C159" s="23" t="s">
        <v>90</v>
      </c>
      <c r="D159" s="23" t="s">
        <v>128</v>
      </c>
      <c r="E159" s="24" t="s">
        <v>31</v>
      </c>
      <c r="F159" s="25"/>
      <c r="G159" s="25"/>
      <c r="H159" s="26">
        <v>172760</v>
      </c>
      <c r="I159" s="40">
        <v>91019</v>
      </c>
      <c r="J159" s="44">
        <v>42963.26</v>
      </c>
      <c r="K159" s="28">
        <f>I159-J159</f>
        <v>48055.74</v>
      </c>
      <c r="L159" s="33"/>
      <c r="M159" s="33"/>
    </row>
    <row r="160" spans="1:13" s="42" customFormat="1" ht="36" outlineLevel="5">
      <c r="A160" s="43" t="s">
        <v>37</v>
      </c>
      <c r="B160" s="23" t="s">
        <v>28</v>
      </c>
      <c r="C160" s="23" t="s">
        <v>90</v>
      </c>
      <c r="D160" s="23" t="s">
        <v>128</v>
      </c>
      <c r="E160" s="24" t="s">
        <v>38</v>
      </c>
      <c r="F160" s="25"/>
      <c r="G160" s="25"/>
      <c r="H160" s="26">
        <v>12305120</v>
      </c>
      <c r="I160" s="40">
        <v>8884832</v>
      </c>
      <c r="J160" s="44">
        <v>5120344.71</v>
      </c>
      <c r="K160" s="28">
        <f>I160-J160</f>
        <v>3764487.29</v>
      </c>
      <c r="L160" s="33"/>
      <c r="M160" s="33"/>
    </row>
    <row r="161" spans="1:13" s="39" customFormat="1" ht="84" outlineLevel="3">
      <c r="A161" s="45" t="s">
        <v>129</v>
      </c>
      <c r="B161" s="34" t="s">
        <v>28</v>
      </c>
      <c r="C161" s="34" t="s">
        <v>90</v>
      </c>
      <c r="D161" s="34" t="s">
        <v>130</v>
      </c>
      <c r="E161" s="35" t="s">
        <v>29</v>
      </c>
      <c r="F161" s="29"/>
      <c r="G161" s="29"/>
      <c r="H161" s="36">
        <f>SUM(H162:H164)</f>
        <v>2556320</v>
      </c>
      <c r="I161" s="22">
        <f>SUM(I162:I164)</f>
        <v>787347</v>
      </c>
      <c r="J161" s="72">
        <f>SUM(J162:J164)</f>
        <v>445457.39999999997</v>
      </c>
      <c r="K161" s="73">
        <f>SUM(K162:K164)</f>
        <v>341889.6</v>
      </c>
      <c r="L161" s="38"/>
      <c r="M161" s="38"/>
    </row>
    <row r="162" spans="1:13" s="42" customFormat="1" outlineLevel="5">
      <c r="A162" s="219" t="s">
        <v>30</v>
      </c>
      <c r="B162" s="23" t="s">
        <v>28</v>
      </c>
      <c r="C162" s="23" t="s">
        <v>90</v>
      </c>
      <c r="D162" s="23" t="s">
        <v>130</v>
      </c>
      <c r="E162" s="24" t="s">
        <v>31</v>
      </c>
      <c r="F162" s="25"/>
      <c r="G162" s="25"/>
      <c r="H162" s="26">
        <v>26520</v>
      </c>
      <c r="I162" s="40">
        <v>8907</v>
      </c>
      <c r="J162" s="44">
        <v>4901.9799999999996</v>
      </c>
      <c r="K162" s="28">
        <f>I162-J162</f>
        <v>4005.0200000000004</v>
      </c>
      <c r="L162" s="33"/>
      <c r="M162" s="33"/>
    </row>
    <row r="163" spans="1:13" s="42" customFormat="1" ht="36" outlineLevel="5">
      <c r="A163" s="43" t="s">
        <v>37</v>
      </c>
      <c r="B163" s="23" t="s">
        <v>28</v>
      </c>
      <c r="C163" s="23" t="s">
        <v>90</v>
      </c>
      <c r="D163" s="23" t="s">
        <v>130</v>
      </c>
      <c r="E163" s="24" t="s">
        <v>38</v>
      </c>
      <c r="F163" s="25"/>
      <c r="G163" s="25"/>
      <c r="H163" s="26">
        <v>1888910</v>
      </c>
      <c r="I163" s="40">
        <v>617816</v>
      </c>
      <c r="J163" s="44">
        <v>370908.62</v>
      </c>
      <c r="K163" s="28">
        <f>I163-J163</f>
        <v>246907.38</v>
      </c>
      <c r="L163" s="33"/>
      <c r="M163" s="33"/>
    </row>
    <row r="164" spans="1:13" s="42" customFormat="1" ht="60" outlineLevel="5">
      <c r="A164" s="219" t="s">
        <v>131</v>
      </c>
      <c r="B164" s="23" t="s">
        <v>28</v>
      </c>
      <c r="C164" s="23" t="s">
        <v>90</v>
      </c>
      <c r="D164" s="23" t="s">
        <v>130</v>
      </c>
      <c r="E164" s="24" t="s">
        <v>132</v>
      </c>
      <c r="F164" s="25"/>
      <c r="G164" s="25"/>
      <c r="H164" s="26">
        <v>640890</v>
      </c>
      <c r="I164" s="40">
        <v>160624</v>
      </c>
      <c r="J164" s="41">
        <v>69646.8</v>
      </c>
      <c r="K164" s="28">
        <f>I164-J164</f>
        <v>90977.2</v>
      </c>
      <c r="L164" s="33"/>
      <c r="M164" s="33"/>
    </row>
    <row r="165" spans="1:13" s="39" customFormat="1" ht="36" outlineLevel="3">
      <c r="A165" s="45" t="s">
        <v>133</v>
      </c>
      <c r="B165" s="34" t="s">
        <v>28</v>
      </c>
      <c r="C165" s="34" t="s">
        <v>90</v>
      </c>
      <c r="D165" s="34" t="s">
        <v>134</v>
      </c>
      <c r="E165" s="35" t="s">
        <v>29</v>
      </c>
      <c r="F165" s="29"/>
      <c r="G165" s="29"/>
      <c r="H165" s="36">
        <f>SUM(H166:H167)</f>
        <v>38180000</v>
      </c>
      <c r="I165" s="22">
        <f>SUM(I166:I167)</f>
        <v>18980640</v>
      </c>
      <c r="J165" s="37">
        <f>SUM(J166:J167)</f>
        <v>18163169.82</v>
      </c>
      <c r="K165" s="32">
        <f>SUM(K166:K167)</f>
        <v>817470.18000000075</v>
      </c>
      <c r="L165" s="38"/>
      <c r="M165" s="38"/>
    </row>
    <row r="166" spans="1:13" s="42" customFormat="1" outlineLevel="5">
      <c r="A166" s="219" t="s">
        <v>30</v>
      </c>
      <c r="B166" s="23" t="s">
        <v>28</v>
      </c>
      <c r="C166" s="23" t="s">
        <v>90</v>
      </c>
      <c r="D166" s="23" t="s">
        <v>134</v>
      </c>
      <c r="E166" s="24" t="s">
        <v>31</v>
      </c>
      <c r="F166" s="25"/>
      <c r="G166" s="25"/>
      <c r="H166" s="26">
        <v>500000</v>
      </c>
      <c r="I166" s="40">
        <v>230640</v>
      </c>
      <c r="J166" s="44">
        <v>156421.12</v>
      </c>
      <c r="K166" s="28">
        <f>I166-J166</f>
        <v>74218.880000000005</v>
      </c>
      <c r="L166" s="33"/>
      <c r="M166" s="33"/>
    </row>
    <row r="167" spans="1:13" s="42" customFormat="1" ht="36" outlineLevel="5">
      <c r="A167" s="43" t="s">
        <v>37</v>
      </c>
      <c r="B167" s="23" t="s">
        <v>28</v>
      </c>
      <c r="C167" s="23" t="s">
        <v>90</v>
      </c>
      <c r="D167" s="23" t="s">
        <v>134</v>
      </c>
      <c r="E167" s="24" t="s">
        <v>80</v>
      </c>
      <c r="F167" s="25"/>
      <c r="G167" s="25"/>
      <c r="H167" s="26">
        <v>37680000</v>
      </c>
      <c r="I167" s="40">
        <v>18750000</v>
      </c>
      <c r="J167" s="44">
        <v>18006748.699999999</v>
      </c>
      <c r="K167" s="28">
        <f>I167-J167</f>
        <v>743251.30000000075</v>
      </c>
      <c r="L167" s="33"/>
      <c r="M167" s="33"/>
    </row>
    <row r="168" spans="1:13" s="39" customFormat="1" ht="48" outlineLevel="3">
      <c r="A168" s="45" t="s">
        <v>135</v>
      </c>
      <c r="B168" s="34" t="s">
        <v>28</v>
      </c>
      <c r="C168" s="34" t="s">
        <v>90</v>
      </c>
      <c r="D168" s="34" t="s">
        <v>136</v>
      </c>
      <c r="E168" s="35" t="s">
        <v>29</v>
      </c>
      <c r="F168" s="29"/>
      <c r="G168" s="29"/>
      <c r="H168" s="36">
        <f>SUM(H169)</f>
        <v>2080000</v>
      </c>
      <c r="I168" s="22">
        <f>SUM(I169)</f>
        <v>346600</v>
      </c>
      <c r="J168" s="37">
        <f>SUM(J169)</f>
        <v>0</v>
      </c>
      <c r="K168" s="32">
        <f>SUM(K169)</f>
        <v>346600</v>
      </c>
      <c r="L168" s="38"/>
      <c r="M168" s="38"/>
    </row>
    <row r="169" spans="1:13" s="42" customFormat="1" ht="36" outlineLevel="5">
      <c r="A169" s="43" t="s">
        <v>37</v>
      </c>
      <c r="B169" s="23" t="s">
        <v>28</v>
      </c>
      <c r="C169" s="23" t="s">
        <v>90</v>
      </c>
      <c r="D169" s="23" t="s">
        <v>136</v>
      </c>
      <c r="E169" s="24" t="s">
        <v>80</v>
      </c>
      <c r="F169" s="25"/>
      <c r="G169" s="25"/>
      <c r="H169" s="26">
        <v>2080000</v>
      </c>
      <c r="I169" s="40">
        <v>346600</v>
      </c>
      <c r="J169" s="41">
        <v>0</v>
      </c>
      <c r="K169" s="28">
        <f>I169-J169</f>
        <v>346600</v>
      </c>
      <c r="L169" s="33"/>
      <c r="M169" s="33"/>
    </row>
    <row r="170" spans="1:13" s="39" customFormat="1" ht="60" outlineLevel="3">
      <c r="A170" s="45" t="s">
        <v>137</v>
      </c>
      <c r="B170" s="34" t="s">
        <v>28</v>
      </c>
      <c r="C170" s="34" t="s">
        <v>90</v>
      </c>
      <c r="D170" s="34" t="s">
        <v>138</v>
      </c>
      <c r="E170" s="35" t="s">
        <v>29</v>
      </c>
      <c r="F170" s="29"/>
      <c r="G170" s="29"/>
      <c r="H170" s="36">
        <f>SUM(H171)</f>
        <v>2256000</v>
      </c>
      <c r="I170" s="22">
        <f>SUM(I171)</f>
        <v>376000</v>
      </c>
      <c r="J170" s="37">
        <f>SUM(J171)</f>
        <v>0</v>
      </c>
      <c r="K170" s="32">
        <f>SUM(K171)</f>
        <v>376000</v>
      </c>
      <c r="L170" s="38"/>
      <c r="M170" s="38"/>
    </row>
    <row r="171" spans="1:13" s="42" customFormat="1" ht="36" outlineLevel="5">
      <c r="A171" s="219" t="s">
        <v>139</v>
      </c>
      <c r="B171" s="23" t="s">
        <v>28</v>
      </c>
      <c r="C171" s="23" t="s">
        <v>90</v>
      </c>
      <c r="D171" s="23" t="s">
        <v>138</v>
      </c>
      <c r="E171" s="24" t="s">
        <v>80</v>
      </c>
      <c r="F171" s="25"/>
      <c r="G171" s="25"/>
      <c r="H171" s="26">
        <v>2256000</v>
      </c>
      <c r="I171" s="40">
        <v>376000</v>
      </c>
      <c r="J171" s="41">
        <v>0</v>
      </c>
      <c r="K171" s="28">
        <f>I171-J171</f>
        <v>376000</v>
      </c>
      <c r="L171" s="33"/>
      <c r="M171" s="33"/>
    </row>
    <row r="172" spans="1:13" s="39" customFormat="1" ht="36" outlineLevel="3">
      <c r="A172" s="45" t="s">
        <v>140</v>
      </c>
      <c r="B172" s="34" t="s">
        <v>28</v>
      </c>
      <c r="C172" s="34" t="s">
        <v>90</v>
      </c>
      <c r="D172" s="34" t="s">
        <v>141</v>
      </c>
      <c r="E172" s="35" t="s">
        <v>29</v>
      </c>
      <c r="F172" s="29"/>
      <c r="G172" s="29"/>
      <c r="H172" s="36">
        <f>SUM(H173:H174)</f>
        <v>287288600</v>
      </c>
      <c r="I172" s="22">
        <f>SUM(I173:I174)</f>
        <v>83494484</v>
      </c>
      <c r="J172" s="37">
        <f>SUM(J173:J174)</f>
        <v>67929118.980000004</v>
      </c>
      <c r="K172" s="32">
        <f>SUM(K173:K174)</f>
        <v>15565365.019999998</v>
      </c>
      <c r="L172" s="38"/>
      <c r="M172" s="38"/>
    </row>
    <row r="173" spans="1:13" s="42" customFormat="1" outlineLevel="5">
      <c r="A173" s="219" t="s">
        <v>30</v>
      </c>
      <c r="B173" s="23" t="s">
        <v>28</v>
      </c>
      <c r="C173" s="23" t="s">
        <v>90</v>
      </c>
      <c r="D173" s="23" t="s">
        <v>141</v>
      </c>
      <c r="E173" s="24" t="s">
        <v>31</v>
      </c>
      <c r="F173" s="25"/>
      <c r="G173" s="25"/>
      <c r="H173" s="26">
        <v>2900100</v>
      </c>
      <c r="I173" s="40">
        <v>976484</v>
      </c>
      <c r="J173" s="44">
        <v>391332.67</v>
      </c>
      <c r="K173" s="28">
        <f>I173-J173</f>
        <v>585151.33000000007</v>
      </c>
      <c r="L173" s="33"/>
      <c r="M173" s="33"/>
    </row>
    <row r="174" spans="1:13" s="42" customFormat="1" ht="36" outlineLevel="5">
      <c r="A174" s="43" t="s">
        <v>37</v>
      </c>
      <c r="B174" s="23" t="s">
        <v>28</v>
      </c>
      <c r="C174" s="23" t="s">
        <v>90</v>
      </c>
      <c r="D174" s="23" t="s">
        <v>141</v>
      </c>
      <c r="E174" s="24" t="s">
        <v>38</v>
      </c>
      <c r="F174" s="25"/>
      <c r="G174" s="25"/>
      <c r="H174" s="26">
        <v>284388500</v>
      </c>
      <c r="I174" s="40">
        <v>82518000</v>
      </c>
      <c r="J174" s="44">
        <v>67537786.310000002</v>
      </c>
      <c r="K174" s="28">
        <f>I174-J174</f>
        <v>14980213.689999998</v>
      </c>
      <c r="L174" s="33"/>
      <c r="M174" s="33"/>
    </row>
    <row r="175" spans="1:13" s="122" customFormat="1" ht="60" outlineLevel="3">
      <c r="A175" s="223" t="s">
        <v>81</v>
      </c>
      <c r="B175" s="113" t="s">
        <v>28</v>
      </c>
      <c r="C175" s="113" t="s">
        <v>90</v>
      </c>
      <c r="D175" s="113" t="s">
        <v>82</v>
      </c>
      <c r="E175" s="114" t="s">
        <v>29</v>
      </c>
      <c r="F175" s="115"/>
      <c r="G175" s="116"/>
      <c r="H175" s="117">
        <f>SUM(H176:H180)</f>
        <v>0</v>
      </c>
      <c r="I175" s="118">
        <f>SUM(I176:I180)</f>
        <v>0</v>
      </c>
      <c r="J175" s="119">
        <f>SUM(J176:J180)</f>
        <v>-374016.22000000003</v>
      </c>
      <c r="K175" s="120">
        <f>SUM(K176:K180)</f>
        <v>374016.22000000003</v>
      </c>
      <c r="L175" s="121"/>
      <c r="M175" s="121"/>
    </row>
    <row r="176" spans="1:13" s="100" customFormat="1" ht="36" outlineLevel="5">
      <c r="A176" s="221" t="s">
        <v>30</v>
      </c>
      <c r="B176" s="93" t="s">
        <v>28</v>
      </c>
      <c r="C176" s="93" t="s">
        <v>90</v>
      </c>
      <c r="D176" s="93" t="s">
        <v>82</v>
      </c>
      <c r="E176" s="94" t="s">
        <v>31</v>
      </c>
      <c r="F176" s="123" t="s">
        <v>212</v>
      </c>
      <c r="G176" s="124"/>
      <c r="H176" s="125">
        <v>0</v>
      </c>
      <c r="I176" s="96">
        <v>0</v>
      </c>
      <c r="J176" s="126">
        <v>-291.99</v>
      </c>
      <c r="K176" s="127">
        <f>I176-J176</f>
        <v>291.99</v>
      </c>
      <c r="L176" s="99"/>
      <c r="M176" s="99"/>
    </row>
    <row r="177" spans="1:16" s="100" customFormat="1" ht="36" outlineLevel="5">
      <c r="A177" s="128" t="s">
        <v>37</v>
      </c>
      <c r="B177" s="93" t="s">
        <v>28</v>
      </c>
      <c r="C177" s="93" t="s">
        <v>90</v>
      </c>
      <c r="D177" s="93" t="s">
        <v>82</v>
      </c>
      <c r="E177" s="94" t="s">
        <v>80</v>
      </c>
      <c r="F177" s="123" t="s">
        <v>262</v>
      </c>
      <c r="G177" s="124" t="s">
        <v>36</v>
      </c>
      <c r="H177" s="40">
        <v>0</v>
      </c>
      <c r="I177" s="96">
        <v>0</v>
      </c>
      <c r="J177" s="126">
        <v>0</v>
      </c>
      <c r="K177" s="127">
        <f>I177-J177</f>
        <v>0</v>
      </c>
      <c r="L177" s="99"/>
      <c r="M177" s="99"/>
    </row>
    <row r="178" spans="1:16" s="100" customFormat="1" ht="36" outlineLevel="5">
      <c r="A178" s="128" t="s">
        <v>37</v>
      </c>
      <c r="B178" s="93" t="s">
        <v>28</v>
      </c>
      <c r="C178" s="93" t="s">
        <v>90</v>
      </c>
      <c r="D178" s="93" t="s">
        <v>82</v>
      </c>
      <c r="E178" s="94" t="s">
        <v>80</v>
      </c>
      <c r="F178" s="123" t="s">
        <v>212</v>
      </c>
      <c r="G178" s="124" t="s">
        <v>36</v>
      </c>
      <c r="H178" s="40">
        <v>0</v>
      </c>
      <c r="I178" s="96">
        <v>0</v>
      </c>
      <c r="J178" s="129">
        <v>-373675.84</v>
      </c>
      <c r="K178" s="127">
        <f>I178-J178</f>
        <v>373675.84</v>
      </c>
      <c r="L178" s="99"/>
      <c r="M178" s="99"/>
    </row>
    <row r="179" spans="1:16" s="100" customFormat="1" outlineLevel="5">
      <c r="A179" s="221" t="s">
        <v>74</v>
      </c>
      <c r="B179" s="93" t="s">
        <v>28</v>
      </c>
      <c r="C179" s="93" t="s">
        <v>90</v>
      </c>
      <c r="D179" s="93" t="s">
        <v>82</v>
      </c>
      <c r="E179" s="94">
        <v>340</v>
      </c>
      <c r="F179" s="123" t="s">
        <v>85</v>
      </c>
      <c r="G179" s="124"/>
      <c r="H179" s="40">
        <v>0</v>
      </c>
      <c r="I179" s="96">
        <v>0</v>
      </c>
      <c r="J179" s="126">
        <v>-48.39</v>
      </c>
      <c r="K179" s="127">
        <f>I179-J179</f>
        <v>48.39</v>
      </c>
      <c r="L179" s="99"/>
      <c r="M179" s="99"/>
    </row>
    <row r="180" spans="1:16" s="100" customFormat="1" ht="36" outlineLevel="5">
      <c r="A180" s="221" t="s">
        <v>74</v>
      </c>
      <c r="B180" s="93" t="s">
        <v>28</v>
      </c>
      <c r="C180" s="93" t="s">
        <v>90</v>
      </c>
      <c r="D180" s="93" t="s">
        <v>82</v>
      </c>
      <c r="E180" s="94">
        <v>340</v>
      </c>
      <c r="F180" s="123" t="s">
        <v>212</v>
      </c>
      <c r="G180" s="124" t="s">
        <v>36</v>
      </c>
      <c r="H180" s="125">
        <v>0</v>
      </c>
      <c r="I180" s="96">
        <v>0</v>
      </c>
      <c r="J180" s="126">
        <v>0</v>
      </c>
      <c r="K180" s="130">
        <f>I180-J180</f>
        <v>0</v>
      </c>
      <c r="L180" s="99"/>
      <c r="M180" s="99"/>
    </row>
    <row r="181" spans="1:16" s="39" customFormat="1" ht="60" outlineLevel="3">
      <c r="A181" s="45" t="s">
        <v>81</v>
      </c>
      <c r="B181" s="34" t="s">
        <v>28</v>
      </c>
      <c r="C181" s="34" t="s">
        <v>90</v>
      </c>
      <c r="D181" s="34" t="s">
        <v>82</v>
      </c>
      <c r="E181" s="35" t="s">
        <v>29</v>
      </c>
      <c r="F181" s="29"/>
      <c r="G181" s="20"/>
      <c r="H181" s="21">
        <f>SUM(H182:H184)</f>
        <v>1216984000</v>
      </c>
      <c r="I181" s="57">
        <f>SUM(I182:I184)</f>
        <v>261944800</v>
      </c>
      <c r="J181" s="92">
        <f>SUM(J182:J184)</f>
        <v>261710471.44999999</v>
      </c>
      <c r="K181" s="131">
        <f>SUM(K182:K184)</f>
        <v>234328.55000000494</v>
      </c>
      <c r="L181" s="38"/>
      <c r="M181" s="38"/>
    </row>
    <row r="182" spans="1:16" s="42" customFormat="1" ht="36" outlineLevel="5">
      <c r="A182" s="219" t="s">
        <v>65</v>
      </c>
      <c r="B182" s="23" t="s">
        <v>28</v>
      </c>
      <c r="C182" s="23" t="s">
        <v>90</v>
      </c>
      <c r="D182" s="23" t="s">
        <v>82</v>
      </c>
      <c r="E182" s="24" t="s">
        <v>66</v>
      </c>
      <c r="F182" s="25" t="s">
        <v>235</v>
      </c>
      <c r="G182" s="23" t="s">
        <v>36</v>
      </c>
      <c r="H182" s="26">
        <v>15604500</v>
      </c>
      <c r="I182" s="40">
        <v>6679078</v>
      </c>
      <c r="J182" s="44">
        <v>6507831.9699999997</v>
      </c>
      <c r="K182" s="28">
        <f t="shared" ref="K182:K191" si="18">I182-J182</f>
        <v>171246.03000000026</v>
      </c>
      <c r="L182" s="38"/>
      <c r="M182" s="38"/>
    </row>
    <row r="183" spans="1:16" s="42" customFormat="1" ht="36" outlineLevel="5">
      <c r="A183" s="219" t="s">
        <v>30</v>
      </c>
      <c r="B183" s="23" t="s">
        <v>28</v>
      </c>
      <c r="C183" s="23" t="s">
        <v>90</v>
      </c>
      <c r="D183" s="23" t="s">
        <v>82</v>
      </c>
      <c r="E183" s="24" t="s">
        <v>31</v>
      </c>
      <c r="F183" s="25" t="s">
        <v>235</v>
      </c>
      <c r="G183" s="23" t="s">
        <v>36</v>
      </c>
      <c r="H183" s="26">
        <v>8629200</v>
      </c>
      <c r="I183" s="40">
        <v>1871111.43</v>
      </c>
      <c r="J183" s="44">
        <v>1837564.53</v>
      </c>
      <c r="K183" s="28">
        <f t="shared" si="18"/>
        <v>33546.899999999907</v>
      </c>
      <c r="L183" s="33"/>
      <c r="M183" s="33"/>
    </row>
    <row r="184" spans="1:16" s="42" customFormat="1" ht="36" outlineLevel="5">
      <c r="A184" s="43" t="s">
        <v>37</v>
      </c>
      <c r="B184" s="23" t="s">
        <v>28</v>
      </c>
      <c r="C184" s="23" t="s">
        <v>90</v>
      </c>
      <c r="D184" s="23" t="s">
        <v>82</v>
      </c>
      <c r="E184" s="24" t="s">
        <v>80</v>
      </c>
      <c r="F184" s="25" t="s">
        <v>235</v>
      </c>
      <c r="G184" s="23" t="s">
        <v>36</v>
      </c>
      <c r="H184" s="26">
        <v>1192750300</v>
      </c>
      <c r="I184" s="40">
        <v>253394610.56999999</v>
      </c>
      <c r="J184" s="44">
        <v>253365074.94999999</v>
      </c>
      <c r="K184" s="28">
        <f t="shared" si="18"/>
        <v>29535.620000004768</v>
      </c>
      <c r="L184" s="33"/>
      <c r="M184" s="33"/>
    </row>
    <row r="185" spans="1:16" s="137" customFormat="1" ht="24" outlineLevel="5">
      <c r="A185" s="45" t="s">
        <v>218</v>
      </c>
      <c r="B185" s="34">
        <v>148</v>
      </c>
      <c r="C185" s="34">
        <v>1003</v>
      </c>
      <c r="D185" s="34">
        <v>9990020680</v>
      </c>
      <c r="E185" s="35">
        <v>321</v>
      </c>
      <c r="F185" s="132"/>
      <c r="G185" s="34"/>
      <c r="H185" s="77">
        <v>9860000</v>
      </c>
      <c r="I185" s="133">
        <v>9860000</v>
      </c>
      <c r="J185" s="78">
        <v>9860000</v>
      </c>
      <c r="K185" s="134">
        <f t="shared" si="18"/>
        <v>0</v>
      </c>
      <c r="L185" s="38"/>
      <c r="M185" s="135"/>
      <c r="N185" s="136"/>
      <c r="O185" s="136"/>
      <c r="P185" s="136"/>
    </row>
    <row r="186" spans="1:16" s="63" customFormat="1" ht="24" outlineLevel="5">
      <c r="A186" s="45" t="s">
        <v>218</v>
      </c>
      <c r="B186" s="34">
        <v>148</v>
      </c>
      <c r="C186" s="34">
        <v>1003</v>
      </c>
      <c r="D186" s="34">
        <v>9990020680</v>
      </c>
      <c r="E186" s="35">
        <v>322</v>
      </c>
      <c r="F186" s="34"/>
      <c r="G186" s="34"/>
      <c r="H186" s="77">
        <v>0</v>
      </c>
      <c r="I186" s="78">
        <v>0</v>
      </c>
      <c r="J186" s="79">
        <v>0</v>
      </c>
      <c r="K186" s="134">
        <f t="shared" si="18"/>
        <v>0</v>
      </c>
      <c r="L186" s="38"/>
      <c r="M186" s="38"/>
      <c r="N186" s="42"/>
      <c r="O186" s="39"/>
      <c r="P186" s="39"/>
    </row>
    <row r="187" spans="1:16" s="122" customFormat="1" ht="84" outlineLevel="3">
      <c r="A187" s="223" t="s">
        <v>143</v>
      </c>
      <c r="B187" s="113" t="s">
        <v>28</v>
      </c>
      <c r="C187" s="113" t="s">
        <v>142</v>
      </c>
      <c r="D187" s="113" t="s">
        <v>144</v>
      </c>
      <c r="E187" s="114" t="s">
        <v>29</v>
      </c>
      <c r="F187" s="115"/>
      <c r="G187" s="115"/>
      <c r="H187" s="138">
        <f>SUM(H188:H188)</f>
        <v>0</v>
      </c>
      <c r="I187" s="139">
        <f>SUM(I188:I188)</f>
        <v>0</v>
      </c>
      <c r="J187" s="134">
        <f>SUM(J188:J188)</f>
        <v>0</v>
      </c>
      <c r="K187" s="134">
        <f t="shared" si="18"/>
        <v>0</v>
      </c>
      <c r="L187" s="121"/>
      <c r="M187" s="121"/>
      <c r="N187" s="140"/>
      <c r="O187" s="140"/>
      <c r="P187" s="140"/>
    </row>
    <row r="188" spans="1:16" s="100" customFormat="1" ht="36" outlineLevel="5">
      <c r="A188" s="128" t="s">
        <v>37</v>
      </c>
      <c r="B188" s="93" t="s">
        <v>28</v>
      </c>
      <c r="C188" s="93" t="s">
        <v>142</v>
      </c>
      <c r="D188" s="93" t="s">
        <v>144</v>
      </c>
      <c r="E188" s="94" t="s">
        <v>80</v>
      </c>
      <c r="F188" s="93" t="s">
        <v>216</v>
      </c>
      <c r="G188" s="93" t="s">
        <v>36</v>
      </c>
      <c r="H188" s="95">
        <v>0</v>
      </c>
      <c r="I188" s="96">
        <v>0</v>
      </c>
      <c r="J188" s="141">
        <v>0</v>
      </c>
      <c r="K188" s="28">
        <f t="shared" si="18"/>
        <v>0</v>
      </c>
      <c r="L188" s="142"/>
      <c r="M188" s="99"/>
    </row>
    <row r="189" spans="1:16" s="100" customFormat="1" ht="48" outlineLevel="5">
      <c r="A189" s="218" t="s">
        <v>265</v>
      </c>
      <c r="B189" s="29">
        <v>148</v>
      </c>
      <c r="C189" s="29">
        <v>1004</v>
      </c>
      <c r="D189" s="29">
        <v>2230131440</v>
      </c>
      <c r="E189" s="35" t="s">
        <v>29</v>
      </c>
      <c r="F189" s="29"/>
      <c r="G189" s="29"/>
      <c r="H189" s="31">
        <f>H190+H191</f>
        <v>1156402900</v>
      </c>
      <c r="I189" s="31">
        <f>I190+I191</f>
        <v>375652200</v>
      </c>
      <c r="J189" s="31">
        <f>J190+J191</f>
        <v>375652200</v>
      </c>
      <c r="K189" s="31">
        <f t="shared" si="18"/>
        <v>0</v>
      </c>
      <c r="L189" s="142"/>
      <c r="M189" s="99"/>
    </row>
    <row r="190" spans="1:16" s="100" customFormat="1" ht="24" outlineLevel="5">
      <c r="A190" s="143" t="s">
        <v>83</v>
      </c>
      <c r="B190" s="93">
        <v>148</v>
      </c>
      <c r="C190" s="93">
        <v>1004</v>
      </c>
      <c r="D190" s="93">
        <v>2230131440</v>
      </c>
      <c r="E190" s="94">
        <v>570</v>
      </c>
      <c r="F190" s="93"/>
      <c r="G190" s="93"/>
      <c r="H190" s="95">
        <v>1126956700</v>
      </c>
      <c r="I190" s="96">
        <v>375652200</v>
      </c>
      <c r="J190" s="141">
        <v>375652200</v>
      </c>
      <c r="K190" s="28">
        <f t="shared" si="18"/>
        <v>0</v>
      </c>
      <c r="L190" s="142"/>
      <c r="M190" s="99"/>
    </row>
    <row r="191" spans="1:16" s="100" customFormat="1" outlineLevel="5">
      <c r="A191" s="143" t="s">
        <v>266</v>
      </c>
      <c r="B191" s="93">
        <v>148</v>
      </c>
      <c r="C191" s="93">
        <v>1004</v>
      </c>
      <c r="D191" s="93">
        <v>2230131440</v>
      </c>
      <c r="E191" s="94">
        <v>870</v>
      </c>
      <c r="F191" s="93"/>
      <c r="G191" s="93"/>
      <c r="H191" s="95">
        <v>29446200</v>
      </c>
      <c r="I191" s="96">
        <v>0</v>
      </c>
      <c r="J191" s="141">
        <v>0</v>
      </c>
      <c r="K191" s="28">
        <f t="shared" si="18"/>
        <v>0</v>
      </c>
      <c r="L191" s="142"/>
      <c r="M191" s="99"/>
    </row>
    <row r="192" spans="1:16" s="39" customFormat="1" ht="48" outlineLevel="3">
      <c r="A192" s="45" t="s">
        <v>145</v>
      </c>
      <c r="B192" s="34" t="s">
        <v>28</v>
      </c>
      <c r="C192" s="34" t="s">
        <v>142</v>
      </c>
      <c r="D192" s="34" t="s">
        <v>146</v>
      </c>
      <c r="E192" s="35" t="s">
        <v>29</v>
      </c>
      <c r="F192" s="29"/>
      <c r="G192" s="29"/>
      <c r="H192" s="36">
        <f>SUM(H193:H194)</f>
        <v>1510863480</v>
      </c>
      <c r="I192" s="22">
        <f>SUM(I193:I194)</f>
        <v>795185626.5999999</v>
      </c>
      <c r="J192" s="37">
        <f>SUM(J193:J194)</f>
        <v>794664303.59000003</v>
      </c>
      <c r="K192" s="32">
        <f>SUM(K193:K194)</f>
        <v>521323.00999988569</v>
      </c>
      <c r="L192" s="38"/>
      <c r="M192" s="38"/>
      <c r="N192" s="63"/>
      <c r="O192" s="63"/>
      <c r="P192" s="63"/>
    </row>
    <row r="193" spans="1:16" s="42" customFormat="1" outlineLevel="5">
      <c r="A193" s="219" t="s">
        <v>30</v>
      </c>
      <c r="B193" s="23" t="s">
        <v>28</v>
      </c>
      <c r="C193" s="23" t="s">
        <v>142</v>
      </c>
      <c r="D193" s="23" t="s">
        <v>146</v>
      </c>
      <c r="E193" s="24" t="s">
        <v>31</v>
      </c>
      <c r="F193" s="25"/>
      <c r="G193" s="25"/>
      <c r="H193" s="26">
        <v>4756000</v>
      </c>
      <c r="I193" s="40">
        <v>1257401.79</v>
      </c>
      <c r="J193" s="44">
        <v>1224844.3999999999</v>
      </c>
      <c r="K193" s="28">
        <f t="shared" ref="K193:K232" si="19">I193-J193</f>
        <v>32557.39000000013</v>
      </c>
      <c r="L193" s="33"/>
      <c r="M193" s="33"/>
      <c r="N193" s="88"/>
    </row>
    <row r="194" spans="1:16" s="42" customFormat="1" ht="36" outlineLevel="5">
      <c r="A194" s="219" t="s">
        <v>139</v>
      </c>
      <c r="B194" s="23" t="s">
        <v>28</v>
      </c>
      <c r="C194" s="23" t="s">
        <v>142</v>
      </c>
      <c r="D194" s="23" t="s">
        <v>146</v>
      </c>
      <c r="E194" s="24" t="s">
        <v>80</v>
      </c>
      <c r="F194" s="25"/>
      <c r="G194" s="25"/>
      <c r="H194" s="26">
        <v>1506107480</v>
      </c>
      <c r="I194" s="40">
        <v>793928224.80999994</v>
      </c>
      <c r="J194" s="44">
        <v>793439459.19000006</v>
      </c>
      <c r="K194" s="28">
        <f t="shared" si="19"/>
        <v>488765.61999988556</v>
      </c>
      <c r="L194" s="33"/>
      <c r="M194" s="33"/>
      <c r="O194" s="88"/>
      <c r="P194" s="88"/>
    </row>
    <row r="195" spans="1:16" s="39" customFormat="1" ht="48" outlineLevel="3">
      <c r="A195" s="45" t="s">
        <v>147</v>
      </c>
      <c r="B195" s="34" t="s">
        <v>28</v>
      </c>
      <c r="C195" s="34" t="s">
        <v>142</v>
      </c>
      <c r="D195" s="34" t="s">
        <v>148</v>
      </c>
      <c r="E195" s="35" t="s">
        <v>29</v>
      </c>
      <c r="F195" s="29"/>
      <c r="G195" s="29"/>
      <c r="H195" s="36">
        <f>SUM(H196:H197)</f>
        <v>15818400</v>
      </c>
      <c r="I195" s="22">
        <f>SUM(I196:I197)</f>
        <v>2636400</v>
      </c>
      <c r="J195" s="37">
        <f>SUM(J196:J197)</f>
        <v>151128.54999999999</v>
      </c>
      <c r="K195" s="32">
        <f>SUM(K196:K197)</f>
        <v>2485271.4500000002</v>
      </c>
      <c r="L195" s="38"/>
      <c r="M195" s="38"/>
      <c r="N195" s="42"/>
      <c r="O195" s="42"/>
      <c r="P195" s="42"/>
    </row>
    <row r="196" spans="1:16" s="42" customFormat="1" outlineLevel="5">
      <c r="A196" s="219" t="s">
        <v>30</v>
      </c>
      <c r="B196" s="23" t="s">
        <v>28</v>
      </c>
      <c r="C196" s="23" t="s">
        <v>142</v>
      </c>
      <c r="D196" s="23" t="s">
        <v>148</v>
      </c>
      <c r="E196" s="24" t="s">
        <v>31</v>
      </c>
      <c r="F196" s="25"/>
      <c r="G196" s="25"/>
      <c r="H196" s="26">
        <v>206800</v>
      </c>
      <c r="I196" s="40">
        <v>34400</v>
      </c>
      <c r="J196" s="41">
        <v>734.55</v>
      </c>
      <c r="K196" s="28">
        <f t="shared" si="19"/>
        <v>33665.449999999997</v>
      </c>
      <c r="L196" s="33"/>
      <c r="M196" s="33"/>
    </row>
    <row r="197" spans="1:16" s="42" customFormat="1" ht="36" outlineLevel="5">
      <c r="A197" s="43" t="s">
        <v>37</v>
      </c>
      <c r="B197" s="23" t="s">
        <v>28</v>
      </c>
      <c r="C197" s="23" t="s">
        <v>142</v>
      </c>
      <c r="D197" s="23">
        <v>2230171320</v>
      </c>
      <c r="E197" s="24" t="s">
        <v>80</v>
      </c>
      <c r="F197" s="25"/>
      <c r="G197" s="25"/>
      <c r="H197" s="26">
        <v>15611600</v>
      </c>
      <c r="I197" s="40">
        <v>2602000</v>
      </c>
      <c r="J197" s="44">
        <v>150394</v>
      </c>
      <c r="K197" s="28">
        <f t="shared" si="19"/>
        <v>2451606</v>
      </c>
      <c r="L197" s="33"/>
      <c r="M197" s="33"/>
    </row>
    <row r="198" spans="1:16" s="152" customFormat="1" ht="36" outlineLevel="5">
      <c r="A198" s="144" t="s">
        <v>199</v>
      </c>
      <c r="B198" s="145" t="s">
        <v>28</v>
      </c>
      <c r="C198" s="145" t="s">
        <v>142</v>
      </c>
      <c r="D198" s="145" t="s">
        <v>200</v>
      </c>
      <c r="E198" s="146" t="s">
        <v>29</v>
      </c>
      <c r="F198" s="147"/>
      <c r="G198" s="147"/>
      <c r="H198" s="148">
        <f>SUM(H199)</f>
        <v>0</v>
      </c>
      <c r="I198" s="149">
        <f>SUM(I199)</f>
        <v>0</v>
      </c>
      <c r="J198" s="150">
        <f>SUM(J199)</f>
        <v>0</v>
      </c>
      <c r="K198" s="150">
        <f>SUM(K199)</f>
        <v>0</v>
      </c>
      <c r="L198" s="151"/>
      <c r="M198" s="135"/>
    </row>
    <row r="199" spans="1:16" s="152" customFormat="1" ht="36" outlineLevel="5">
      <c r="A199" s="153" t="s">
        <v>37</v>
      </c>
      <c r="B199" s="154" t="s">
        <v>28</v>
      </c>
      <c r="C199" s="154" t="s">
        <v>142</v>
      </c>
      <c r="D199" s="154" t="s">
        <v>200</v>
      </c>
      <c r="E199" s="155">
        <v>313</v>
      </c>
      <c r="F199" s="154" t="s">
        <v>251</v>
      </c>
      <c r="G199" s="154" t="s">
        <v>36</v>
      </c>
      <c r="H199" s="156">
        <v>0</v>
      </c>
      <c r="I199" s="96">
        <v>0</v>
      </c>
      <c r="J199" s="157">
        <v>0</v>
      </c>
      <c r="K199" s="158">
        <f>I199-J199</f>
        <v>0</v>
      </c>
      <c r="L199" s="159"/>
      <c r="M199" s="160"/>
      <c r="N199" s="161"/>
    </row>
    <row r="200" spans="1:16" s="42" customFormat="1" ht="24" outlineLevel="5">
      <c r="A200" s="162" t="s">
        <v>199</v>
      </c>
      <c r="B200" s="34" t="s">
        <v>28</v>
      </c>
      <c r="C200" s="34" t="s">
        <v>142</v>
      </c>
      <c r="D200" s="34" t="s">
        <v>200</v>
      </c>
      <c r="E200" s="35" t="s">
        <v>29</v>
      </c>
      <c r="F200" s="29"/>
      <c r="G200" s="29"/>
      <c r="H200" s="77">
        <f>SUM(H201:H204)</f>
        <v>19523254660</v>
      </c>
      <c r="I200" s="78">
        <f>SUM(I201:I204)</f>
        <v>13577169979.83</v>
      </c>
      <c r="J200" s="83">
        <f>SUM(J201:J204)</f>
        <v>13576803602.85</v>
      </c>
      <c r="K200" s="163">
        <f>SUM(K201:K204)</f>
        <v>366376.98000066285</v>
      </c>
      <c r="L200" s="164"/>
      <c r="M200" s="165"/>
    </row>
    <row r="201" spans="1:16" s="100" customFormat="1" ht="36" outlineLevel="5">
      <c r="A201" s="128" t="s">
        <v>37</v>
      </c>
      <c r="B201" s="93" t="s">
        <v>28</v>
      </c>
      <c r="C201" s="93" t="s">
        <v>142</v>
      </c>
      <c r="D201" s="93" t="s">
        <v>200</v>
      </c>
      <c r="E201" s="94">
        <v>244</v>
      </c>
      <c r="F201" s="93"/>
      <c r="G201" s="23" t="s">
        <v>35</v>
      </c>
      <c r="H201" s="95">
        <v>4592870</v>
      </c>
      <c r="I201" s="96">
        <v>2934150</v>
      </c>
      <c r="J201" s="166">
        <v>2917306.69</v>
      </c>
      <c r="K201" s="167">
        <f t="shared" ref="K201" si="20">I201-J201</f>
        <v>16843.310000000056</v>
      </c>
      <c r="L201" s="168"/>
      <c r="M201" s="169"/>
      <c r="O201" s="170"/>
      <c r="P201" s="170"/>
    </row>
    <row r="202" spans="1:16" s="100" customFormat="1" ht="36" outlineLevel="5">
      <c r="A202" s="128" t="s">
        <v>37</v>
      </c>
      <c r="B202" s="93" t="s">
        <v>28</v>
      </c>
      <c r="C202" s="93" t="s">
        <v>142</v>
      </c>
      <c r="D202" s="93" t="s">
        <v>200</v>
      </c>
      <c r="E202" s="94" t="s">
        <v>80</v>
      </c>
      <c r="F202" s="93" t="s">
        <v>214</v>
      </c>
      <c r="G202" s="93" t="s">
        <v>36</v>
      </c>
      <c r="H202" s="95">
        <v>0</v>
      </c>
      <c r="I202" s="96">
        <v>0</v>
      </c>
      <c r="J202" s="166">
        <v>-1424.99</v>
      </c>
      <c r="K202" s="167">
        <f t="shared" si="19"/>
        <v>1424.99</v>
      </c>
      <c r="L202" s="171"/>
      <c r="M202" s="169"/>
      <c r="O202" s="170"/>
      <c r="P202" s="170"/>
    </row>
    <row r="203" spans="1:16" s="42" customFormat="1" ht="36" outlineLevel="5">
      <c r="A203" s="43" t="s">
        <v>37</v>
      </c>
      <c r="B203" s="23" t="s">
        <v>28</v>
      </c>
      <c r="C203" s="23" t="s">
        <v>142</v>
      </c>
      <c r="D203" s="23" t="s">
        <v>200</v>
      </c>
      <c r="E203" s="24" t="s">
        <v>80</v>
      </c>
      <c r="F203" s="23" t="s">
        <v>236</v>
      </c>
      <c r="G203" s="23" t="s">
        <v>35</v>
      </c>
      <c r="H203" s="313">
        <v>975933090</v>
      </c>
      <c r="I203" s="69">
        <v>678711791.48000002</v>
      </c>
      <c r="J203" s="105">
        <v>678694354.65999997</v>
      </c>
      <c r="K203" s="158">
        <f t="shared" si="19"/>
        <v>17436.820000052452</v>
      </c>
      <c r="L203" s="172"/>
      <c r="M203" s="38"/>
      <c r="O203" s="88"/>
      <c r="P203" s="88"/>
    </row>
    <row r="204" spans="1:16" s="42" customFormat="1" ht="36" outlineLevel="5">
      <c r="A204" s="43" t="s">
        <v>37</v>
      </c>
      <c r="B204" s="23" t="s">
        <v>28</v>
      </c>
      <c r="C204" s="23" t="s">
        <v>142</v>
      </c>
      <c r="D204" s="23" t="s">
        <v>200</v>
      </c>
      <c r="E204" s="24" t="s">
        <v>80</v>
      </c>
      <c r="F204" s="23" t="s">
        <v>236</v>
      </c>
      <c r="G204" s="23" t="s">
        <v>36</v>
      </c>
      <c r="H204" s="313">
        <v>18542728700</v>
      </c>
      <c r="I204" s="69">
        <v>12895524038.35</v>
      </c>
      <c r="J204" s="105">
        <v>12895193366.49</v>
      </c>
      <c r="K204" s="28">
        <f t="shared" si="19"/>
        <v>330671.86000061035</v>
      </c>
      <c r="L204" s="173"/>
      <c r="M204" s="165"/>
      <c r="O204" s="88"/>
      <c r="P204" s="88"/>
    </row>
    <row r="205" spans="1:16" s="39" customFormat="1" ht="24" outlineLevel="3">
      <c r="A205" s="45" t="s">
        <v>149</v>
      </c>
      <c r="B205" s="34" t="s">
        <v>28</v>
      </c>
      <c r="C205" s="34" t="s">
        <v>142</v>
      </c>
      <c r="D205" s="34" t="s">
        <v>150</v>
      </c>
      <c r="E205" s="35" t="s">
        <v>29</v>
      </c>
      <c r="F205" s="29"/>
      <c r="G205" s="29"/>
      <c r="H205" s="36">
        <f>SUM(H206:H207)</f>
        <v>52930600</v>
      </c>
      <c r="I205" s="22">
        <f>SUM(I206:I207)</f>
        <v>18198400</v>
      </c>
      <c r="J205" s="37">
        <f>SUM(J206:J207)</f>
        <v>15189331.199999999</v>
      </c>
      <c r="K205" s="32">
        <f>SUM(K206:K207)</f>
        <v>3009068.8</v>
      </c>
      <c r="L205" s="173"/>
      <c r="M205" s="33"/>
      <c r="N205" s="42"/>
      <c r="O205" s="42"/>
      <c r="P205" s="42"/>
    </row>
    <row r="206" spans="1:16" s="42" customFormat="1" outlineLevel="5">
      <c r="A206" s="219" t="s">
        <v>30</v>
      </c>
      <c r="B206" s="23" t="s">
        <v>28</v>
      </c>
      <c r="C206" s="23" t="s">
        <v>142</v>
      </c>
      <c r="D206" s="23" t="s">
        <v>150</v>
      </c>
      <c r="E206" s="24" t="s">
        <v>31</v>
      </c>
      <c r="F206" s="25"/>
      <c r="G206" s="25"/>
      <c r="H206" s="26">
        <v>18170600</v>
      </c>
      <c r="I206" s="40">
        <v>3028400</v>
      </c>
      <c r="J206" s="44">
        <v>39331.199999999997</v>
      </c>
      <c r="K206" s="28">
        <f t="shared" si="19"/>
        <v>2989068.8</v>
      </c>
      <c r="L206" s="33"/>
      <c r="M206" s="33"/>
      <c r="N206" s="88"/>
    </row>
    <row r="207" spans="1:16" s="42" customFormat="1" ht="36" outlineLevel="5">
      <c r="A207" s="43" t="s">
        <v>37</v>
      </c>
      <c r="B207" s="23" t="s">
        <v>28</v>
      </c>
      <c r="C207" s="23" t="s">
        <v>142</v>
      </c>
      <c r="D207" s="23" t="s">
        <v>150</v>
      </c>
      <c r="E207" s="24" t="s">
        <v>80</v>
      </c>
      <c r="F207" s="25"/>
      <c r="G207" s="23"/>
      <c r="H207" s="26">
        <v>34760000</v>
      </c>
      <c r="I207" s="40">
        <v>15170000</v>
      </c>
      <c r="J207" s="44">
        <v>15150000</v>
      </c>
      <c r="K207" s="28">
        <f t="shared" si="19"/>
        <v>20000</v>
      </c>
      <c r="L207" s="33"/>
      <c r="M207" s="38"/>
      <c r="O207" s="88"/>
      <c r="P207" s="88"/>
    </row>
    <row r="208" spans="1:16" s="39" customFormat="1" ht="24" outlineLevel="3">
      <c r="A208" s="45" t="s">
        <v>151</v>
      </c>
      <c r="B208" s="34" t="s">
        <v>28</v>
      </c>
      <c r="C208" s="34" t="s">
        <v>142</v>
      </c>
      <c r="D208" s="34" t="s">
        <v>152</v>
      </c>
      <c r="E208" s="35" t="s">
        <v>29</v>
      </c>
      <c r="F208" s="29"/>
      <c r="G208" s="29"/>
      <c r="H208" s="36">
        <f>SUM(H209)</f>
        <v>25000</v>
      </c>
      <c r="I208" s="22">
        <f>SUM(I209)</f>
        <v>4200</v>
      </c>
      <c r="J208" s="37">
        <f>SUM(J209)</f>
        <v>0</v>
      </c>
      <c r="K208" s="32">
        <f>SUM(K209)</f>
        <v>4200</v>
      </c>
      <c r="L208" s="38"/>
      <c r="M208" s="33"/>
      <c r="O208" s="42"/>
      <c r="P208" s="42"/>
    </row>
    <row r="209" spans="1:16" s="42" customFormat="1" ht="36" outlineLevel="5">
      <c r="A209" s="43" t="s">
        <v>37</v>
      </c>
      <c r="B209" s="23" t="s">
        <v>28</v>
      </c>
      <c r="C209" s="23" t="s">
        <v>142</v>
      </c>
      <c r="D209" s="23" t="s">
        <v>152</v>
      </c>
      <c r="E209" s="24" t="s">
        <v>80</v>
      </c>
      <c r="F209" s="25"/>
      <c r="G209" s="25"/>
      <c r="H209" s="26">
        <v>25000</v>
      </c>
      <c r="I209" s="40">
        <v>4200</v>
      </c>
      <c r="J209" s="41">
        <v>0</v>
      </c>
      <c r="K209" s="28">
        <f t="shared" si="19"/>
        <v>4200</v>
      </c>
      <c r="L209" s="33"/>
      <c r="M209" s="33"/>
      <c r="O209" s="88"/>
      <c r="P209" s="88"/>
    </row>
    <row r="210" spans="1:16" s="39" customFormat="1" ht="84" outlineLevel="3">
      <c r="A210" s="45" t="s">
        <v>153</v>
      </c>
      <c r="B210" s="34" t="s">
        <v>28</v>
      </c>
      <c r="C210" s="34" t="s">
        <v>142</v>
      </c>
      <c r="D210" s="34" t="s">
        <v>154</v>
      </c>
      <c r="E210" s="35" t="s">
        <v>29</v>
      </c>
      <c r="F210" s="29"/>
      <c r="G210" s="29"/>
      <c r="H210" s="36">
        <f>SUM(H211:H211)</f>
        <v>84900</v>
      </c>
      <c r="I210" s="22">
        <f>SUM(I211:I211)</f>
        <v>800</v>
      </c>
      <c r="J210" s="37">
        <f>SUM(J211:J211)</f>
        <v>0</v>
      </c>
      <c r="K210" s="32">
        <f>SUM(K211:K211)</f>
        <v>800</v>
      </c>
      <c r="L210" s="38"/>
      <c r="M210" s="38"/>
      <c r="N210" s="42"/>
      <c r="O210" s="42"/>
      <c r="P210" s="42"/>
    </row>
    <row r="211" spans="1:16" s="42" customFormat="1" ht="36" outlineLevel="5">
      <c r="A211" s="219" t="s">
        <v>155</v>
      </c>
      <c r="B211" s="23" t="s">
        <v>28</v>
      </c>
      <c r="C211" s="23" t="s">
        <v>142</v>
      </c>
      <c r="D211" s="23" t="s">
        <v>154</v>
      </c>
      <c r="E211" s="24" t="s">
        <v>31</v>
      </c>
      <c r="F211" s="23" t="s">
        <v>253</v>
      </c>
      <c r="G211" s="23" t="s">
        <v>36</v>
      </c>
      <c r="H211" s="26">
        <v>84900</v>
      </c>
      <c r="I211" s="40">
        <v>800</v>
      </c>
      <c r="J211" s="41">
        <v>0</v>
      </c>
      <c r="K211" s="28">
        <f t="shared" si="19"/>
        <v>800</v>
      </c>
      <c r="L211" s="33"/>
      <c r="M211" s="33"/>
      <c r="O211" s="88"/>
      <c r="P211" s="88"/>
    </row>
    <row r="212" spans="1:16" s="39" customFormat="1" ht="72" outlineLevel="3">
      <c r="A212" s="45" t="s">
        <v>156</v>
      </c>
      <c r="B212" s="34" t="s">
        <v>28</v>
      </c>
      <c r="C212" s="34" t="s">
        <v>142</v>
      </c>
      <c r="D212" s="34" t="s">
        <v>157</v>
      </c>
      <c r="E212" s="35" t="s">
        <v>29</v>
      </c>
      <c r="F212" s="29"/>
      <c r="G212" s="29"/>
      <c r="H212" s="36">
        <f>SUM(H213:H214)</f>
        <v>4300</v>
      </c>
      <c r="I212" s="22">
        <f>SUM(I213:I214)</f>
        <v>0</v>
      </c>
      <c r="J212" s="37">
        <f>SUM(J213:J214)</f>
        <v>0</v>
      </c>
      <c r="K212" s="32">
        <f>SUM(K213:K214)</f>
        <v>0</v>
      </c>
      <c r="L212" s="38"/>
      <c r="M212" s="38"/>
      <c r="N212" s="42"/>
      <c r="O212" s="42"/>
      <c r="P212" s="42"/>
    </row>
    <row r="213" spans="1:16" s="42" customFormat="1" ht="36" outlineLevel="5">
      <c r="A213" s="43" t="s">
        <v>37</v>
      </c>
      <c r="B213" s="23" t="s">
        <v>28</v>
      </c>
      <c r="C213" s="23" t="s">
        <v>142</v>
      </c>
      <c r="D213" s="23" t="s">
        <v>157</v>
      </c>
      <c r="E213" s="24">
        <v>244</v>
      </c>
      <c r="F213" s="25"/>
      <c r="G213" s="25"/>
      <c r="H213" s="26">
        <v>4300</v>
      </c>
      <c r="I213" s="40">
        <v>0</v>
      </c>
      <c r="J213" s="41">
        <v>0</v>
      </c>
      <c r="K213" s="28">
        <f>I213-J213</f>
        <v>0</v>
      </c>
      <c r="L213" s="33"/>
      <c r="M213" s="33"/>
      <c r="N213" s="88"/>
    </row>
    <row r="214" spans="1:16" s="42" customFormat="1" ht="24" outlineLevel="5">
      <c r="A214" s="219" t="s">
        <v>155</v>
      </c>
      <c r="B214" s="23" t="s">
        <v>28</v>
      </c>
      <c r="C214" s="23" t="s">
        <v>142</v>
      </c>
      <c r="D214" s="23" t="s">
        <v>157</v>
      </c>
      <c r="E214" s="24">
        <v>323</v>
      </c>
      <c r="F214" s="25"/>
      <c r="G214" s="25"/>
      <c r="H214" s="26">
        <v>0</v>
      </c>
      <c r="I214" s="40">
        <v>0</v>
      </c>
      <c r="J214" s="41">
        <v>0</v>
      </c>
      <c r="K214" s="28">
        <f t="shared" si="19"/>
        <v>0</v>
      </c>
      <c r="L214" s="33"/>
      <c r="M214" s="38"/>
      <c r="N214" s="88"/>
      <c r="O214" s="88"/>
      <c r="P214" s="88"/>
    </row>
    <row r="215" spans="1:16" s="39" customFormat="1" ht="36" outlineLevel="3">
      <c r="A215" s="45" t="s">
        <v>158</v>
      </c>
      <c r="B215" s="34" t="s">
        <v>28</v>
      </c>
      <c r="C215" s="34" t="s">
        <v>142</v>
      </c>
      <c r="D215" s="34" t="s">
        <v>159</v>
      </c>
      <c r="E215" s="35" t="s">
        <v>29</v>
      </c>
      <c r="F215" s="29"/>
      <c r="G215" s="29"/>
      <c r="H215" s="36">
        <f>SUM(H216:H220)</f>
        <v>4626244100</v>
      </c>
      <c r="I215" s="22">
        <f>SUM(I216:I220)</f>
        <v>2641147125</v>
      </c>
      <c r="J215" s="37">
        <f>SUM(J216:J220)</f>
        <v>2622142024.8699999</v>
      </c>
      <c r="K215" s="32">
        <f>SUM(K216:K220)</f>
        <v>19005100.129999924</v>
      </c>
      <c r="L215" s="38"/>
      <c r="M215" s="38"/>
      <c r="N215" s="42"/>
      <c r="O215" s="88"/>
      <c r="P215" s="88"/>
    </row>
    <row r="216" spans="1:16" s="42" customFormat="1" ht="36" outlineLevel="5">
      <c r="A216" s="43" t="s">
        <v>37</v>
      </c>
      <c r="B216" s="23" t="s">
        <v>28</v>
      </c>
      <c r="C216" s="23" t="s">
        <v>142</v>
      </c>
      <c r="D216" s="23" t="s">
        <v>159</v>
      </c>
      <c r="E216" s="24">
        <v>244</v>
      </c>
      <c r="F216" s="25" t="s">
        <v>237</v>
      </c>
      <c r="G216" s="25" t="s">
        <v>36</v>
      </c>
      <c r="H216" s="26">
        <f>41156900-9500000</f>
        <v>31656900</v>
      </c>
      <c r="I216" s="40">
        <v>1637150</v>
      </c>
      <c r="J216" s="41">
        <v>1369899.2</v>
      </c>
      <c r="K216" s="28">
        <f t="shared" si="19"/>
        <v>267250.80000000005</v>
      </c>
      <c r="L216" s="165"/>
      <c r="M216" s="33"/>
    </row>
    <row r="217" spans="1:16" s="100" customFormat="1" ht="36" outlineLevel="5">
      <c r="A217" s="43" t="s">
        <v>37</v>
      </c>
      <c r="B217" s="93" t="s">
        <v>28</v>
      </c>
      <c r="C217" s="93" t="s">
        <v>142</v>
      </c>
      <c r="D217" s="93" t="s">
        <v>159</v>
      </c>
      <c r="E217" s="94" t="s">
        <v>80</v>
      </c>
      <c r="F217" s="174" t="s">
        <v>215</v>
      </c>
      <c r="G217" s="174" t="s">
        <v>36</v>
      </c>
      <c r="H217" s="95">
        <v>0</v>
      </c>
      <c r="I217" s="96"/>
      <c r="J217" s="105">
        <v>0</v>
      </c>
      <c r="K217" s="98">
        <f t="shared" si="19"/>
        <v>0</v>
      </c>
      <c r="L217" s="142"/>
      <c r="M217" s="99"/>
    </row>
    <row r="218" spans="1:16" s="42" customFormat="1" ht="36" outlineLevel="5">
      <c r="A218" s="43" t="s">
        <v>37</v>
      </c>
      <c r="B218" s="23" t="s">
        <v>28</v>
      </c>
      <c r="C218" s="23" t="s">
        <v>142</v>
      </c>
      <c r="D218" s="23" t="s">
        <v>159</v>
      </c>
      <c r="E218" s="24">
        <v>313</v>
      </c>
      <c r="F218" s="25" t="s">
        <v>237</v>
      </c>
      <c r="G218" s="25" t="s">
        <v>36</v>
      </c>
      <c r="H218" s="26">
        <v>0</v>
      </c>
      <c r="I218" s="40"/>
      <c r="J218" s="105">
        <v>0</v>
      </c>
      <c r="K218" s="28">
        <f t="shared" ref="K218" si="21">I218-J218</f>
        <v>0</v>
      </c>
      <c r="L218" s="33"/>
      <c r="M218" s="33"/>
      <c r="N218" s="88"/>
    </row>
    <row r="219" spans="1:16" s="42" customFormat="1" ht="36" outlineLevel="5">
      <c r="A219" s="43" t="s">
        <v>37</v>
      </c>
      <c r="B219" s="23" t="s">
        <v>28</v>
      </c>
      <c r="C219" s="23" t="s">
        <v>142</v>
      </c>
      <c r="D219" s="23" t="s">
        <v>159</v>
      </c>
      <c r="E219" s="24">
        <v>313</v>
      </c>
      <c r="F219" s="25" t="s">
        <v>237</v>
      </c>
      <c r="G219" s="25" t="s">
        <v>36</v>
      </c>
      <c r="H219" s="26">
        <v>4585087200</v>
      </c>
      <c r="I219" s="40">
        <v>2638289975</v>
      </c>
      <c r="J219" s="105">
        <v>2620772125.6700001</v>
      </c>
      <c r="K219" s="28">
        <f t="shared" si="19"/>
        <v>17517849.329999924</v>
      </c>
      <c r="L219" s="33"/>
      <c r="M219" s="33"/>
      <c r="N219" s="88"/>
    </row>
    <row r="220" spans="1:16" s="42" customFormat="1" ht="36" outlineLevel="5">
      <c r="A220" s="219" t="s">
        <v>65</v>
      </c>
      <c r="B220" s="23" t="s">
        <v>28</v>
      </c>
      <c r="C220" s="23" t="s">
        <v>142</v>
      </c>
      <c r="D220" s="23" t="s">
        <v>159</v>
      </c>
      <c r="E220" s="24">
        <v>242</v>
      </c>
      <c r="F220" s="25" t="s">
        <v>237</v>
      </c>
      <c r="G220" s="175" t="s">
        <v>36</v>
      </c>
      <c r="H220" s="26">
        <v>9500000</v>
      </c>
      <c r="I220" s="40">
        <v>1220000</v>
      </c>
      <c r="J220" s="44">
        <v>0</v>
      </c>
      <c r="K220" s="28">
        <f>I220-J220</f>
        <v>1220000</v>
      </c>
      <c r="L220" s="165"/>
      <c r="M220" s="38"/>
      <c r="O220" s="88"/>
      <c r="P220" s="88"/>
    </row>
    <row r="221" spans="1:16" s="39" customFormat="1" ht="24" outlineLevel="3">
      <c r="A221" s="45" t="s">
        <v>59</v>
      </c>
      <c r="B221" s="34" t="s">
        <v>28</v>
      </c>
      <c r="C221" s="34" t="s">
        <v>160</v>
      </c>
      <c r="D221" s="34" t="s">
        <v>161</v>
      </c>
      <c r="E221" s="35" t="s">
        <v>29</v>
      </c>
      <c r="F221" s="29"/>
      <c r="G221" s="20"/>
      <c r="H221" s="36">
        <f>SUM(H222:H232)</f>
        <v>561073000</v>
      </c>
      <c r="I221" s="22">
        <f>SUM(I222:I232)</f>
        <v>280419231.41000003</v>
      </c>
      <c r="J221" s="37">
        <f>SUM(J222:J232)</f>
        <v>270851831.31999999</v>
      </c>
      <c r="K221" s="32">
        <f>SUM(K222:K232)</f>
        <v>9567400.0900000017</v>
      </c>
      <c r="L221" s="38"/>
      <c r="M221" s="33"/>
      <c r="N221" s="42"/>
      <c r="O221" s="42"/>
      <c r="P221" s="42"/>
    </row>
    <row r="222" spans="1:16" s="42" customFormat="1" outlineLevel="5">
      <c r="A222" s="219" t="s">
        <v>61</v>
      </c>
      <c r="B222" s="23" t="s">
        <v>28</v>
      </c>
      <c r="C222" s="23" t="s">
        <v>160</v>
      </c>
      <c r="D222" s="23" t="s">
        <v>161</v>
      </c>
      <c r="E222" s="24" t="s">
        <v>62</v>
      </c>
      <c r="F222" s="25"/>
      <c r="G222" s="25"/>
      <c r="H222" s="26">
        <v>409767641</v>
      </c>
      <c r="I222" s="40">
        <v>203174400</v>
      </c>
      <c r="J222" s="44">
        <v>199357569.63</v>
      </c>
      <c r="K222" s="28">
        <f t="shared" si="19"/>
        <v>3816830.3700000048</v>
      </c>
      <c r="L222" s="33"/>
      <c r="M222" s="33"/>
    </row>
    <row r="223" spans="1:16" s="42" customFormat="1" ht="24" outlineLevel="5">
      <c r="A223" s="219" t="s">
        <v>88</v>
      </c>
      <c r="B223" s="23" t="s">
        <v>28</v>
      </c>
      <c r="C223" s="23" t="s">
        <v>160</v>
      </c>
      <c r="D223" s="23" t="s">
        <v>161</v>
      </c>
      <c r="E223" s="24" t="s">
        <v>162</v>
      </c>
      <c r="F223" s="25"/>
      <c r="G223" s="25"/>
      <c r="H223" s="26">
        <v>0</v>
      </c>
      <c r="I223" s="40"/>
      <c r="J223" s="44">
        <v>0</v>
      </c>
      <c r="K223" s="28">
        <f t="shared" si="19"/>
        <v>0</v>
      </c>
      <c r="L223" s="33"/>
      <c r="M223" s="33"/>
    </row>
    <row r="224" spans="1:16" s="42" customFormat="1" ht="48" outlineLevel="5">
      <c r="A224" s="219" t="s">
        <v>63</v>
      </c>
      <c r="B224" s="23" t="s">
        <v>28</v>
      </c>
      <c r="C224" s="23" t="s">
        <v>160</v>
      </c>
      <c r="D224" s="23" t="s">
        <v>161</v>
      </c>
      <c r="E224" s="24" t="s">
        <v>64</v>
      </c>
      <c r="F224" s="25"/>
      <c r="G224" s="25"/>
      <c r="H224" s="26">
        <v>123749859</v>
      </c>
      <c r="I224" s="40">
        <v>61358400</v>
      </c>
      <c r="J224" s="44">
        <v>59077264.990000002</v>
      </c>
      <c r="K224" s="28">
        <f t="shared" si="19"/>
        <v>2281135.0099999979</v>
      </c>
      <c r="L224" s="33"/>
      <c r="M224" s="33"/>
    </row>
    <row r="225" spans="1:16" s="42" customFormat="1" ht="24" outlineLevel="5">
      <c r="A225" s="219" t="s">
        <v>65</v>
      </c>
      <c r="B225" s="23" t="s">
        <v>28</v>
      </c>
      <c r="C225" s="23" t="s">
        <v>160</v>
      </c>
      <c r="D225" s="23" t="s">
        <v>161</v>
      </c>
      <c r="E225" s="24" t="s">
        <v>66</v>
      </c>
      <c r="F225" s="25"/>
      <c r="G225" s="25"/>
      <c r="H225" s="26">
        <v>6486200</v>
      </c>
      <c r="I225" s="40">
        <v>3751738</v>
      </c>
      <c r="J225" s="44">
        <v>3087594.29</v>
      </c>
      <c r="K225" s="28">
        <f t="shared" si="19"/>
        <v>664143.71</v>
      </c>
      <c r="L225" s="33"/>
      <c r="M225" s="33"/>
    </row>
    <row r="226" spans="1:16" s="42" customFormat="1" ht="36" outlineLevel="5">
      <c r="A226" s="219" t="s">
        <v>197</v>
      </c>
      <c r="B226" s="23" t="s">
        <v>28</v>
      </c>
      <c r="C226" s="23" t="s">
        <v>160</v>
      </c>
      <c r="D226" s="23" t="s">
        <v>161</v>
      </c>
      <c r="E226" s="24">
        <v>243</v>
      </c>
      <c r="F226" s="25"/>
      <c r="G226" s="25"/>
      <c r="H226" s="26">
        <v>0</v>
      </c>
      <c r="I226" s="40"/>
      <c r="J226" s="44">
        <v>0</v>
      </c>
      <c r="K226" s="28">
        <f t="shared" si="19"/>
        <v>0</v>
      </c>
      <c r="L226" s="33"/>
      <c r="M226" s="38"/>
    </row>
    <row r="227" spans="1:16" s="42" customFormat="1" outlineLevel="5">
      <c r="A227" s="219" t="s">
        <v>30</v>
      </c>
      <c r="B227" s="23" t="s">
        <v>28</v>
      </c>
      <c r="C227" s="23" t="s">
        <v>160</v>
      </c>
      <c r="D227" s="23" t="s">
        <v>161</v>
      </c>
      <c r="E227" s="24" t="s">
        <v>31</v>
      </c>
      <c r="F227" s="25"/>
      <c r="G227" s="25"/>
      <c r="H227" s="26">
        <v>13742600</v>
      </c>
      <c r="I227" s="40">
        <v>7633561</v>
      </c>
      <c r="J227" s="44">
        <v>6423948.3099999996</v>
      </c>
      <c r="K227" s="28">
        <f t="shared" si="19"/>
        <v>1209612.6900000004</v>
      </c>
      <c r="L227" s="33"/>
      <c r="M227" s="33"/>
    </row>
    <row r="228" spans="1:16" s="42" customFormat="1" outlineLevel="5">
      <c r="A228" s="219" t="s">
        <v>203</v>
      </c>
      <c r="B228" s="23" t="s">
        <v>28</v>
      </c>
      <c r="C228" s="23" t="s">
        <v>160</v>
      </c>
      <c r="D228" s="23" t="s">
        <v>161</v>
      </c>
      <c r="E228" s="24">
        <v>247</v>
      </c>
      <c r="F228" s="25"/>
      <c r="G228" s="25"/>
      <c r="H228" s="26">
        <v>6666600</v>
      </c>
      <c r="I228" s="40">
        <v>3989600</v>
      </c>
      <c r="J228" s="44">
        <v>2601683.88</v>
      </c>
      <c r="K228" s="28">
        <f t="shared" si="19"/>
        <v>1387916.12</v>
      </c>
      <c r="L228" s="33"/>
      <c r="M228" s="33"/>
    </row>
    <row r="229" spans="1:16" s="42" customFormat="1" ht="36" outlineLevel="5">
      <c r="A229" s="219" t="s">
        <v>163</v>
      </c>
      <c r="B229" s="23" t="s">
        <v>28</v>
      </c>
      <c r="C229" s="23" t="s">
        <v>160</v>
      </c>
      <c r="D229" s="23" t="s">
        <v>161</v>
      </c>
      <c r="E229" s="24" t="s">
        <v>219</v>
      </c>
      <c r="F229" s="25"/>
      <c r="G229" s="25"/>
      <c r="H229" s="26">
        <v>70020.61</v>
      </c>
      <c r="I229" s="40">
        <v>66761.41</v>
      </c>
      <c r="J229" s="44">
        <v>36760.629999999997</v>
      </c>
      <c r="K229" s="28">
        <f t="shared" si="19"/>
        <v>30000.780000000006</v>
      </c>
      <c r="L229" s="38"/>
      <c r="M229" s="33"/>
    </row>
    <row r="230" spans="1:16" s="42" customFormat="1" ht="24" outlineLevel="5">
      <c r="A230" s="219" t="s">
        <v>69</v>
      </c>
      <c r="B230" s="23" t="s">
        <v>28</v>
      </c>
      <c r="C230" s="23" t="s">
        <v>160</v>
      </c>
      <c r="D230" s="23" t="s">
        <v>161</v>
      </c>
      <c r="E230" s="24" t="s">
        <v>70</v>
      </c>
      <c r="F230" s="25"/>
      <c r="G230" s="25"/>
      <c r="H230" s="26">
        <v>469781.06</v>
      </c>
      <c r="I230" s="40">
        <v>352300</v>
      </c>
      <c r="J230" s="44">
        <v>193063</v>
      </c>
      <c r="K230" s="28">
        <f t="shared" si="19"/>
        <v>159237</v>
      </c>
      <c r="L230" s="33"/>
      <c r="M230" s="33"/>
    </row>
    <row r="231" spans="1:16" s="42" customFormat="1" outlineLevel="5">
      <c r="A231" s="219" t="s">
        <v>71</v>
      </c>
      <c r="B231" s="23" t="s">
        <v>28</v>
      </c>
      <c r="C231" s="23" t="s">
        <v>160</v>
      </c>
      <c r="D231" s="23" t="s">
        <v>161</v>
      </c>
      <c r="E231" s="24" t="s">
        <v>72</v>
      </c>
      <c r="F231" s="25"/>
      <c r="G231" s="25"/>
      <c r="H231" s="26">
        <v>43298.33</v>
      </c>
      <c r="I231" s="40">
        <v>32471</v>
      </c>
      <c r="J231" s="44">
        <v>13946.59</v>
      </c>
      <c r="K231" s="28">
        <f t="shared" si="19"/>
        <v>18524.41</v>
      </c>
      <c r="L231" s="33"/>
      <c r="M231" s="33"/>
      <c r="N231" s="88"/>
    </row>
    <row r="232" spans="1:16" s="42" customFormat="1" outlineLevel="5">
      <c r="A232" s="219" t="s">
        <v>73</v>
      </c>
      <c r="B232" s="23" t="s">
        <v>28</v>
      </c>
      <c r="C232" s="23" t="s">
        <v>160</v>
      </c>
      <c r="D232" s="23" t="s">
        <v>161</v>
      </c>
      <c r="E232" s="24" t="s">
        <v>164</v>
      </c>
      <c r="F232" s="25"/>
      <c r="G232" s="25"/>
      <c r="H232" s="26">
        <v>77000</v>
      </c>
      <c r="I232" s="40">
        <v>60000</v>
      </c>
      <c r="J232" s="44">
        <v>60000</v>
      </c>
      <c r="K232" s="28">
        <f t="shared" si="19"/>
        <v>0</v>
      </c>
      <c r="L232" s="33"/>
      <c r="M232" s="33"/>
      <c r="O232" s="88"/>
      <c r="P232" s="88"/>
    </row>
    <row r="233" spans="1:16" s="39" customFormat="1" ht="24" outlineLevel="3">
      <c r="A233" s="45" t="s">
        <v>165</v>
      </c>
      <c r="B233" s="34" t="s">
        <v>28</v>
      </c>
      <c r="C233" s="34" t="s">
        <v>160</v>
      </c>
      <c r="D233" s="34" t="s">
        <v>166</v>
      </c>
      <c r="E233" s="35" t="s">
        <v>29</v>
      </c>
      <c r="F233" s="29"/>
      <c r="G233" s="29"/>
      <c r="H233" s="36">
        <f>SUM(H234:H243)</f>
        <v>131673306</v>
      </c>
      <c r="I233" s="22">
        <f>SUM(I234:I243)</f>
        <v>65786325</v>
      </c>
      <c r="J233" s="37">
        <f>SUM(J234:J243)</f>
        <v>62016857.649999999</v>
      </c>
      <c r="K233" s="32">
        <f>SUM(K234:K243)</f>
        <v>3769467.3499999996</v>
      </c>
      <c r="L233" s="38"/>
      <c r="M233" s="33"/>
      <c r="N233" s="42"/>
      <c r="O233" s="42"/>
      <c r="P233" s="42"/>
    </row>
    <row r="234" spans="1:16" s="42" customFormat="1" ht="24" outlineLevel="5">
      <c r="A234" s="219" t="s">
        <v>167</v>
      </c>
      <c r="B234" s="23" t="s">
        <v>28</v>
      </c>
      <c r="C234" s="23" t="s">
        <v>160</v>
      </c>
      <c r="D234" s="23" t="s">
        <v>166</v>
      </c>
      <c r="E234" s="24" t="s">
        <v>168</v>
      </c>
      <c r="F234" s="25"/>
      <c r="G234" s="25"/>
      <c r="H234" s="26">
        <v>86670800</v>
      </c>
      <c r="I234" s="40">
        <v>43335200</v>
      </c>
      <c r="J234" s="44">
        <v>43320854.140000001</v>
      </c>
      <c r="K234" s="28">
        <f t="shared" ref="K234:K267" si="22">I234-J234</f>
        <v>14345.859999999404</v>
      </c>
      <c r="L234" s="33"/>
      <c r="M234" s="33"/>
    </row>
    <row r="235" spans="1:16" s="42" customFormat="1" ht="36" outlineLevel="5">
      <c r="A235" s="219" t="s">
        <v>169</v>
      </c>
      <c r="B235" s="23" t="s">
        <v>28</v>
      </c>
      <c r="C235" s="23" t="s">
        <v>160</v>
      </c>
      <c r="D235" s="23" t="s">
        <v>166</v>
      </c>
      <c r="E235" s="24" t="s">
        <v>170</v>
      </c>
      <c r="F235" s="25"/>
      <c r="G235" s="25"/>
      <c r="H235" s="26">
        <v>1866300</v>
      </c>
      <c r="I235" s="40">
        <v>855355</v>
      </c>
      <c r="J235" s="44">
        <v>382972</v>
      </c>
      <c r="K235" s="28">
        <f t="shared" si="22"/>
        <v>472383</v>
      </c>
      <c r="L235" s="33"/>
      <c r="M235" s="33"/>
    </row>
    <row r="236" spans="1:16" s="42" customFormat="1" ht="48" outlineLevel="5">
      <c r="A236" s="219" t="s">
        <v>171</v>
      </c>
      <c r="B236" s="23" t="s">
        <v>28</v>
      </c>
      <c r="C236" s="23" t="s">
        <v>160</v>
      </c>
      <c r="D236" s="23" t="s">
        <v>166</v>
      </c>
      <c r="E236" s="24" t="s">
        <v>172</v>
      </c>
      <c r="F236" s="25"/>
      <c r="G236" s="25"/>
      <c r="H236" s="26">
        <v>26175000</v>
      </c>
      <c r="I236" s="40">
        <v>13087440</v>
      </c>
      <c r="J236" s="44">
        <v>12853145.91</v>
      </c>
      <c r="K236" s="28">
        <f t="shared" si="22"/>
        <v>234294.08999999985</v>
      </c>
      <c r="L236" s="33"/>
      <c r="M236" s="33"/>
    </row>
    <row r="237" spans="1:16" s="42" customFormat="1" ht="24" outlineLevel="5">
      <c r="A237" s="219" t="s">
        <v>65</v>
      </c>
      <c r="B237" s="23" t="s">
        <v>28</v>
      </c>
      <c r="C237" s="23" t="s">
        <v>160</v>
      </c>
      <c r="D237" s="23" t="s">
        <v>166</v>
      </c>
      <c r="E237" s="24" t="s">
        <v>66</v>
      </c>
      <c r="F237" s="25"/>
      <c r="G237" s="25"/>
      <c r="H237" s="26">
        <v>5594810</v>
      </c>
      <c r="I237" s="40">
        <v>2797200</v>
      </c>
      <c r="J237" s="44">
        <v>1973557.15</v>
      </c>
      <c r="K237" s="28">
        <f t="shared" si="22"/>
        <v>823642.85000000009</v>
      </c>
      <c r="L237" s="33"/>
      <c r="M237" s="38"/>
    </row>
    <row r="238" spans="1:16" s="42" customFormat="1" outlineLevel="5">
      <c r="A238" s="219" t="s">
        <v>30</v>
      </c>
      <c r="B238" s="23" t="s">
        <v>28</v>
      </c>
      <c r="C238" s="23" t="s">
        <v>160</v>
      </c>
      <c r="D238" s="23" t="s">
        <v>166</v>
      </c>
      <c r="E238" s="24" t="s">
        <v>31</v>
      </c>
      <c r="F238" s="25"/>
      <c r="G238" s="25"/>
      <c r="H238" s="26">
        <v>8536592.3699999992</v>
      </c>
      <c r="I238" s="40">
        <v>4288030</v>
      </c>
      <c r="J238" s="44">
        <v>2174197.21</v>
      </c>
      <c r="K238" s="28">
        <f t="shared" si="22"/>
        <v>2113832.79</v>
      </c>
      <c r="L238" s="33"/>
      <c r="M238" s="33"/>
    </row>
    <row r="239" spans="1:16" s="42" customFormat="1" outlineLevel="5">
      <c r="A239" s="219" t="s">
        <v>203</v>
      </c>
      <c r="B239" s="23" t="s">
        <v>28</v>
      </c>
      <c r="C239" s="23" t="s">
        <v>160</v>
      </c>
      <c r="D239" s="23" t="s">
        <v>166</v>
      </c>
      <c r="E239" s="24">
        <v>247</v>
      </c>
      <c r="F239" s="25"/>
      <c r="G239" s="25"/>
      <c r="H239" s="26">
        <v>2253397.63</v>
      </c>
      <c r="I239" s="40">
        <v>1114900</v>
      </c>
      <c r="J239" s="44">
        <v>1053889.24</v>
      </c>
      <c r="K239" s="28">
        <f t="shared" si="22"/>
        <v>61010.760000000009</v>
      </c>
      <c r="L239" s="33"/>
      <c r="M239" s="33"/>
    </row>
    <row r="240" spans="1:16" s="42" customFormat="1" ht="36" outlineLevel="5">
      <c r="A240" s="219" t="s">
        <v>163</v>
      </c>
      <c r="B240" s="23" t="s">
        <v>28</v>
      </c>
      <c r="C240" s="23" t="s">
        <v>160</v>
      </c>
      <c r="D240" s="23" t="s">
        <v>166</v>
      </c>
      <c r="E240" s="24">
        <v>831</v>
      </c>
      <c r="F240" s="25"/>
      <c r="G240" s="25"/>
      <c r="H240" s="26">
        <v>40000</v>
      </c>
      <c r="I240" s="40">
        <v>11600</v>
      </c>
      <c r="J240" s="41">
        <v>0</v>
      </c>
      <c r="K240" s="28">
        <f t="shared" si="22"/>
        <v>11600</v>
      </c>
      <c r="L240" s="33"/>
      <c r="M240" s="33"/>
    </row>
    <row r="241" spans="1:16" s="42" customFormat="1" ht="24" outlineLevel="5">
      <c r="A241" s="219" t="s">
        <v>69</v>
      </c>
      <c r="B241" s="23" t="s">
        <v>28</v>
      </c>
      <c r="C241" s="23" t="s">
        <v>160</v>
      </c>
      <c r="D241" s="23" t="s">
        <v>166</v>
      </c>
      <c r="E241" s="24" t="s">
        <v>70</v>
      </c>
      <c r="F241" s="25"/>
      <c r="G241" s="25"/>
      <c r="H241" s="26">
        <v>380000</v>
      </c>
      <c r="I241" s="40">
        <v>190000</v>
      </c>
      <c r="J241" s="41">
        <v>178726</v>
      </c>
      <c r="K241" s="28">
        <f t="shared" si="22"/>
        <v>11274</v>
      </c>
      <c r="L241" s="33"/>
      <c r="M241" s="38"/>
    </row>
    <row r="242" spans="1:16" s="42" customFormat="1" outlineLevel="5">
      <c r="A242" s="219" t="s">
        <v>71</v>
      </c>
      <c r="B242" s="23" t="s">
        <v>28</v>
      </c>
      <c r="C242" s="23" t="s">
        <v>160</v>
      </c>
      <c r="D242" s="23" t="s">
        <v>166</v>
      </c>
      <c r="E242" s="24" t="s">
        <v>72</v>
      </c>
      <c r="F242" s="25"/>
      <c r="G242" s="25"/>
      <c r="H242" s="26">
        <v>28500</v>
      </c>
      <c r="I242" s="40">
        <v>14200</v>
      </c>
      <c r="J242" s="41">
        <v>9516</v>
      </c>
      <c r="K242" s="28">
        <f t="shared" si="22"/>
        <v>4684</v>
      </c>
      <c r="L242" s="33"/>
      <c r="M242" s="33"/>
      <c r="N242" s="88"/>
    </row>
    <row r="243" spans="1:16" s="42" customFormat="1" outlineLevel="5">
      <c r="A243" s="219" t="s">
        <v>73</v>
      </c>
      <c r="B243" s="23" t="s">
        <v>28</v>
      </c>
      <c r="C243" s="23" t="s">
        <v>160</v>
      </c>
      <c r="D243" s="23" t="s">
        <v>166</v>
      </c>
      <c r="E243" s="24">
        <v>853</v>
      </c>
      <c r="F243" s="25"/>
      <c r="G243" s="25"/>
      <c r="H243" s="26">
        <v>127906</v>
      </c>
      <c r="I243" s="40">
        <v>92400</v>
      </c>
      <c r="J243" s="41">
        <v>70000</v>
      </c>
      <c r="K243" s="28">
        <f t="shared" si="22"/>
        <v>22400</v>
      </c>
      <c r="L243" s="33"/>
      <c r="M243" s="38"/>
      <c r="O243" s="88"/>
      <c r="P243" s="88"/>
    </row>
    <row r="244" spans="1:16" s="39" customFormat="1" ht="36" outlineLevel="3">
      <c r="A244" s="45" t="s">
        <v>198</v>
      </c>
      <c r="B244" s="34" t="s">
        <v>28</v>
      </c>
      <c r="C244" s="34" t="s">
        <v>160</v>
      </c>
      <c r="D244" s="34" t="s">
        <v>204</v>
      </c>
      <c r="E244" s="35" t="s">
        <v>29</v>
      </c>
      <c r="F244" s="29"/>
      <c r="G244" s="29"/>
      <c r="H244" s="36">
        <f>SUM(H245:H249)</f>
        <v>941037100</v>
      </c>
      <c r="I244" s="22">
        <f>SUM(I245:I249)</f>
        <v>735007580.74000001</v>
      </c>
      <c r="J244" s="72">
        <f>SUM(J245:J249)</f>
        <v>734079421.1099999</v>
      </c>
      <c r="K244" s="73">
        <f>SUM(K245:K249)</f>
        <v>928159.63000008231</v>
      </c>
      <c r="L244" s="38"/>
      <c r="M244" s="33"/>
      <c r="N244" s="42"/>
      <c r="O244" s="42"/>
      <c r="P244" s="42"/>
    </row>
    <row r="245" spans="1:16" s="42" customFormat="1" outlineLevel="3">
      <c r="A245" s="219" t="s">
        <v>30</v>
      </c>
      <c r="B245" s="23" t="s">
        <v>28</v>
      </c>
      <c r="C245" s="23" t="s">
        <v>160</v>
      </c>
      <c r="D245" s="23" t="s">
        <v>204</v>
      </c>
      <c r="E245" s="24">
        <v>244</v>
      </c>
      <c r="F245" s="25"/>
      <c r="G245" s="25"/>
      <c r="H245" s="176">
        <v>4681800</v>
      </c>
      <c r="I245" s="127">
        <v>3233579</v>
      </c>
      <c r="J245" s="67">
        <v>2766372.94</v>
      </c>
      <c r="K245" s="28">
        <f>I245-J245</f>
        <v>467206.06000000006</v>
      </c>
      <c r="L245" s="33"/>
      <c r="M245" s="33"/>
    </row>
    <row r="246" spans="1:16" s="100" customFormat="1" ht="36" outlineLevel="5">
      <c r="A246" s="221" t="s">
        <v>58</v>
      </c>
      <c r="B246" s="93" t="s">
        <v>28</v>
      </c>
      <c r="C246" s="93" t="s">
        <v>160</v>
      </c>
      <c r="D246" s="93" t="s">
        <v>204</v>
      </c>
      <c r="E246" s="94">
        <v>321</v>
      </c>
      <c r="F246" s="174" t="s">
        <v>220</v>
      </c>
      <c r="G246" s="93" t="s">
        <v>35</v>
      </c>
      <c r="H246" s="95">
        <v>0</v>
      </c>
      <c r="I246" s="96"/>
      <c r="J246" s="141"/>
      <c r="K246" s="98">
        <f>I246-J246</f>
        <v>0</v>
      </c>
      <c r="L246" s="99"/>
      <c r="M246" s="99"/>
      <c r="N246" s="170"/>
    </row>
    <row r="247" spans="1:16" s="100" customFormat="1" ht="36" outlineLevel="5">
      <c r="A247" s="221" t="s">
        <v>58</v>
      </c>
      <c r="B247" s="93" t="s">
        <v>28</v>
      </c>
      <c r="C247" s="93" t="s">
        <v>160</v>
      </c>
      <c r="D247" s="93" t="s">
        <v>204</v>
      </c>
      <c r="E247" s="94">
        <v>321</v>
      </c>
      <c r="F247" s="174" t="s">
        <v>220</v>
      </c>
      <c r="G247" s="93" t="s">
        <v>36</v>
      </c>
      <c r="H247" s="95">
        <v>0</v>
      </c>
      <c r="I247" s="96"/>
      <c r="J247" s="141"/>
      <c r="K247" s="98">
        <f t="shared" si="22"/>
        <v>0</v>
      </c>
      <c r="L247" s="99"/>
      <c r="M247" s="177"/>
      <c r="O247" s="170"/>
      <c r="P247" s="170"/>
    </row>
    <row r="248" spans="1:16" s="42" customFormat="1" ht="36" outlineLevel="5">
      <c r="A248" s="219" t="s">
        <v>58</v>
      </c>
      <c r="B248" s="23" t="s">
        <v>28</v>
      </c>
      <c r="C248" s="23" t="s">
        <v>160</v>
      </c>
      <c r="D248" s="23" t="s">
        <v>204</v>
      </c>
      <c r="E248" s="24">
        <v>321</v>
      </c>
      <c r="F248" s="25" t="s">
        <v>246</v>
      </c>
      <c r="G248" s="23" t="s">
        <v>35</v>
      </c>
      <c r="H248" s="26">
        <v>46817800</v>
      </c>
      <c r="I248" s="69">
        <v>36588699.640000001</v>
      </c>
      <c r="J248" s="178">
        <v>36565652.359999999</v>
      </c>
      <c r="K248" s="28">
        <f>I248-J248</f>
        <v>23047.280000001192</v>
      </c>
      <c r="L248" s="179"/>
      <c r="M248" s="33"/>
      <c r="N248" s="88"/>
    </row>
    <row r="249" spans="1:16" s="42" customFormat="1" ht="36" outlineLevel="5">
      <c r="A249" s="219" t="s">
        <v>58</v>
      </c>
      <c r="B249" s="23" t="s">
        <v>28</v>
      </c>
      <c r="C249" s="23" t="s">
        <v>160</v>
      </c>
      <c r="D249" s="23" t="s">
        <v>204</v>
      </c>
      <c r="E249" s="24">
        <v>321</v>
      </c>
      <c r="F249" s="25" t="s">
        <v>246</v>
      </c>
      <c r="G249" s="23" t="s">
        <v>36</v>
      </c>
      <c r="H249" s="26">
        <v>889537500</v>
      </c>
      <c r="I249" s="69">
        <v>695185302.10000002</v>
      </c>
      <c r="J249" s="178">
        <v>694747395.80999994</v>
      </c>
      <c r="K249" s="28">
        <f>I249-J249</f>
        <v>437906.29000008106</v>
      </c>
      <c r="L249" s="103"/>
      <c r="M249" s="180"/>
      <c r="O249" s="88"/>
      <c r="P249" s="88"/>
    </row>
    <row r="250" spans="1:16" s="39" customFormat="1" ht="72" outlineLevel="3">
      <c r="A250" s="45" t="s">
        <v>173</v>
      </c>
      <c r="B250" s="34" t="s">
        <v>28</v>
      </c>
      <c r="C250" s="34" t="s">
        <v>160</v>
      </c>
      <c r="D250" s="34" t="s">
        <v>174</v>
      </c>
      <c r="E250" s="35" t="s">
        <v>29</v>
      </c>
      <c r="F250" s="29"/>
      <c r="G250" s="29"/>
      <c r="H250" s="36">
        <f>SUM(H251)</f>
        <v>23183600</v>
      </c>
      <c r="I250" s="22">
        <f>SUM(I251)</f>
        <v>23183600</v>
      </c>
      <c r="J250" s="37">
        <f>SUM(J251)</f>
        <v>23183600</v>
      </c>
      <c r="K250" s="32">
        <f>SUM(K251)</f>
        <v>0</v>
      </c>
      <c r="L250" s="38"/>
      <c r="M250" s="38"/>
      <c r="N250" s="181"/>
      <c r="O250" s="42"/>
      <c r="P250" s="42"/>
    </row>
    <row r="251" spans="1:16" s="42" customFormat="1" ht="24" outlineLevel="5">
      <c r="A251" s="219" t="s">
        <v>175</v>
      </c>
      <c r="B251" s="23" t="s">
        <v>28</v>
      </c>
      <c r="C251" s="23" t="s">
        <v>160</v>
      </c>
      <c r="D251" s="23" t="s">
        <v>174</v>
      </c>
      <c r="E251" s="24">
        <v>633</v>
      </c>
      <c r="F251" s="25"/>
      <c r="G251" s="25"/>
      <c r="H251" s="26">
        <v>23183600</v>
      </c>
      <c r="I251" s="40">
        <v>23183600</v>
      </c>
      <c r="J251" s="41">
        <v>23183600</v>
      </c>
      <c r="K251" s="28">
        <f t="shared" si="22"/>
        <v>0</v>
      </c>
      <c r="L251" s="33"/>
      <c r="M251" s="33"/>
      <c r="O251" s="88"/>
      <c r="P251" s="88"/>
    </row>
    <row r="252" spans="1:16" s="39" customFormat="1" ht="36" outlineLevel="3">
      <c r="A252" s="45" t="s">
        <v>221</v>
      </c>
      <c r="B252" s="34" t="s">
        <v>28</v>
      </c>
      <c r="C252" s="34" t="s">
        <v>160</v>
      </c>
      <c r="D252" s="34" t="s">
        <v>222</v>
      </c>
      <c r="E252" s="35" t="s">
        <v>29</v>
      </c>
      <c r="F252" s="29"/>
      <c r="G252" s="29"/>
      <c r="H252" s="36">
        <f>SUM(H253)</f>
        <v>1000000</v>
      </c>
      <c r="I252" s="22">
        <f>SUM(I253)</f>
        <v>500000</v>
      </c>
      <c r="J252" s="37">
        <f>SUM(J253)</f>
        <v>500000</v>
      </c>
      <c r="K252" s="32">
        <f>SUM(K253)</f>
        <v>0</v>
      </c>
      <c r="L252" s="38"/>
      <c r="M252" s="33"/>
      <c r="O252" s="42"/>
      <c r="P252" s="42"/>
    </row>
    <row r="253" spans="1:16" s="42" customFormat="1" ht="24" outlineLevel="5">
      <c r="A253" s="219" t="s">
        <v>175</v>
      </c>
      <c r="B253" s="23" t="s">
        <v>28</v>
      </c>
      <c r="C253" s="23" t="s">
        <v>160</v>
      </c>
      <c r="D253" s="23" t="s">
        <v>222</v>
      </c>
      <c r="E253" s="24">
        <v>633</v>
      </c>
      <c r="F253" s="25"/>
      <c r="G253" s="25"/>
      <c r="H253" s="26">
        <v>1000000</v>
      </c>
      <c r="I253" s="40">
        <v>500000</v>
      </c>
      <c r="J253" s="44">
        <v>500000</v>
      </c>
      <c r="K253" s="28">
        <f t="shared" si="22"/>
        <v>0</v>
      </c>
      <c r="L253" s="33"/>
      <c r="M253" s="38"/>
      <c r="O253" s="88"/>
      <c r="P253" s="88"/>
    </row>
    <row r="254" spans="1:16" s="39" customFormat="1" ht="60" outlineLevel="3">
      <c r="A254" s="45" t="s">
        <v>223</v>
      </c>
      <c r="B254" s="34" t="s">
        <v>28</v>
      </c>
      <c r="C254" s="34" t="s">
        <v>160</v>
      </c>
      <c r="D254" s="34" t="s">
        <v>224</v>
      </c>
      <c r="E254" s="35" t="s">
        <v>29</v>
      </c>
      <c r="F254" s="29"/>
      <c r="G254" s="29"/>
      <c r="H254" s="36">
        <f>SUM(H255)</f>
        <v>1000000</v>
      </c>
      <c r="I254" s="22">
        <f>SUM(I255)</f>
        <v>500000</v>
      </c>
      <c r="J254" s="37">
        <f>SUM(J255)</f>
        <v>500000</v>
      </c>
      <c r="K254" s="32">
        <f>SUM(K255)</f>
        <v>0</v>
      </c>
      <c r="L254" s="38"/>
      <c r="M254" s="33"/>
      <c r="O254" s="42"/>
      <c r="P254" s="42"/>
    </row>
    <row r="255" spans="1:16" s="42" customFormat="1" ht="24" outlineLevel="5">
      <c r="A255" s="219" t="s">
        <v>175</v>
      </c>
      <c r="B255" s="23" t="s">
        <v>28</v>
      </c>
      <c r="C255" s="23" t="s">
        <v>160</v>
      </c>
      <c r="D255" s="23" t="s">
        <v>224</v>
      </c>
      <c r="E255" s="24">
        <v>633</v>
      </c>
      <c r="F255" s="25"/>
      <c r="G255" s="25"/>
      <c r="H255" s="26">
        <v>1000000</v>
      </c>
      <c r="I255" s="40">
        <v>500000</v>
      </c>
      <c r="J255" s="44">
        <v>500000</v>
      </c>
      <c r="K255" s="28">
        <f t="shared" si="22"/>
        <v>0</v>
      </c>
      <c r="L255" s="33"/>
      <c r="M255" s="38"/>
      <c r="N255" s="88"/>
      <c r="O255" s="88"/>
      <c r="P255" s="88"/>
    </row>
    <row r="256" spans="1:16" s="39" customFormat="1" ht="48" outlineLevel="3">
      <c r="A256" s="45" t="s">
        <v>176</v>
      </c>
      <c r="B256" s="34" t="s">
        <v>28</v>
      </c>
      <c r="C256" s="34" t="s">
        <v>160</v>
      </c>
      <c r="D256" s="34" t="s">
        <v>177</v>
      </c>
      <c r="E256" s="35" t="s">
        <v>29</v>
      </c>
      <c r="F256" s="29"/>
      <c r="G256" s="29"/>
      <c r="H256" s="36">
        <f>SUM(H257:H259)</f>
        <v>0</v>
      </c>
      <c r="I256" s="22">
        <f>SUM(I257:I259)</f>
        <v>0</v>
      </c>
      <c r="J256" s="72">
        <f>SUM(J257:J259)</f>
        <v>0</v>
      </c>
      <c r="K256" s="73">
        <f>SUM(K257:K259)</f>
        <v>0</v>
      </c>
      <c r="L256" s="38"/>
      <c r="M256" s="38"/>
      <c r="N256" s="42"/>
      <c r="O256" s="88"/>
      <c r="P256" s="88"/>
    </row>
    <row r="257" spans="1:16" s="42" customFormat="1" outlineLevel="5">
      <c r="A257" s="219" t="s">
        <v>30</v>
      </c>
      <c r="B257" s="23" t="s">
        <v>28</v>
      </c>
      <c r="C257" s="23" t="s">
        <v>160</v>
      </c>
      <c r="D257" s="23" t="s">
        <v>177</v>
      </c>
      <c r="E257" s="24" t="s">
        <v>31</v>
      </c>
      <c r="F257" s="25"/>
      <c r="G257" s="25"/>
      <c r="H257" s="26">
        <v>0</v>
      </c>
      <c r="I257" s="40">
        <v>0</v>
      </c>
      <c r="J257" s="41">
        <v>0</v>
      </c>
      <c r="K257" s="28">
        <f t="shared" si="22"/>
        <v>0</v>
      </c>
      <c r="L257" s="33" t="s">
        <v>272</v>
      </c>
      <c r="M257" s="33"/>
      <c r="N257" s="88"/>
    </row>
    <row r="258" spans="1:16" s="42" customFormat="1" outlineLevel="5">
      <c r="A258" s="219" t="s">
        <v>30</v>
      </c>
      <c r="B258" s="23" t="s">
        <v>28</v>
      </c>
      <c r="C258" s="23" t="s">
        <v>160</v>
      </c>
      <c r="D258" s="23" t="s">
        <v>177</v>
      </c>
      <c r="E258" s="24">
        <v>243</v>
      </c>
      <c r="F258" s="25"/>
      <c r="G258" s="25"/>
      <c r="H258" s="26">
        <v>0</v>
      </c>
      <c r="I258" s="40"/>
      <c r="J258" s="41">
        <v>0</v>
      </c>
      <c r="K258" s="28">
        <f t="shared" si="22"/>
        <v>0</v>
      </c>
      <c r="L258" s="33"/>
      <c r="M258" s="33"/>
      <c r="N258" s="88"/>
    </row>
    <row r="259" spans="1:16" s="42" customFormat="1" ht="24" outlineLevel="5">
      <c r="A259" s="219" t="s">
        <v>52</v>
      </c>
      <c r="B259" s="23" t="s">
        <v>28</v>
      </c>
      <c r="C259" s="23" t="s">
        <v>160</v>
      </c>
      <c r="D259" s="23" t="s">
        <v>177</v>
      </c>
      <c r="E259" s="24" t="s">
        <v>53</v>
      </c>
      <c r="F259" s="25"/>
      <c r="G259" s="25"/>
      <c r="H259" s="26">
        <v>0</v>
      </c>
      <c r="I259" s="40">
        <v>0</v>
      </c>
      <c r="J259" s="44">
        <v>0</v>
      </c>
      <c r="K259" s="28">
        <f t="shared" si="22"/>
        <v>0</v>
      </c>
      <c r="L259" s="33"/>
      <c r="M259" s="33"/>
      <c r="O259" s="88"/>
      <c r="P259" s="88"/>
    </row>
    <row r="260" spans="1:16" s="39" customFormat="1" ht="48" outlineLevel="3">
      <c r="A260" s="45" t="s">
        <v>176</v>
      </c>
      <c r="B260" s="34" t="s">
        <v>28</v>
      </c>
      <c r="C260" s="34" t="s">
        <v>160</v>
      </c>
      <c r="D260" s="34" t="s">
        <v>177</v>
      </c>
      <c r="E260" s="35" t="s">
        <v>29</v>
      </c>
      <c r="F260" s="29"/>
      <c r="G260" s="29"/>
      <c r="H260" s="36">
        <f>SUM(H261:H263)</f>
        <v>23330800</v>
      </c>
      <c r="I260" s="22">
        <f>SUM(I261:I263)</f>
        <v>10152200</v>
      </c>
      <c r="J260" s="72">
        <f>SUM(J261:J263)</f>
        <v>1864886.1</v>
      </c>
      <c r="K260" s="73">
        <f>SUM(K261:K263)</f>
        <v>8287313.9000000004</v>
      </c>
      <c r="L260" s="38"/>
      <c r="M260" s="38"/>
      <c r="N260" s="63"/>
    </row>
    <row r="261" spans="1:16" s="42" customFormat="1" outlineLevel="5">
      <c r="A261" s="219" t="s">
        <v>30</v>
      </c>
      <c r="B261" s="23" t="s">
        <v>28</v>
      </c>
      <c r="C261" s="23" t="s">
        <v>160</v>
      </c>
      <c r="D261" s="23" t="s">
        <v>247</v>
      </c>
      <c r="E261" s="24" t="s">
        <v>31</v>
      </c>
      <c r="F261" s="25"/>
      <c r="G261" s="25"/>
      <c r="H261" s="26">
        <v>4701610</v>
      </c>
      <c r="I261" s="40">
        <v>4701610</v>
      </c>
      <c r="J261" s="41">
        <v>1864886.1</v>
      </c>
      <c r="K261" s="28">
        <f>I261-J261</f>
        <v>2836723.9</v>
      </c>
      <c r="L261" s="33"/>
      <c r="M261" s="33"/>
      <c r="N261" s="88"/>
    </row>
    <row r="262" spans="1:16" s="42" customFormat="1" outlineLevel="5">
      <c r="A262" s="219" t="s">
        <v>30</v>
      </c>
      <c r="B262" s="23" t="s">
        <v>28</v>
      </c>
      <c r="C262" s="23" t="s">
        <v>160</v>
      </c>
      <c r="D262" s="23" t="s">
        <v>247</v>
      </c>
      <c r="E262" s="24">
        <v>243</v>
      </c>
      <c r="F262" s="25"/>
      <c r="G262" s="25"/>
      <c r="H262" s="26">
        <v>2814990</v>
      </c>
      <c r="I262" s="40">
        <v>2814990</v>
      </c>
      <c r="J262" s="41">
        <v>0</v>
      </c>
      <c r="K262" s="28">
        <f>I262-J262</f>
        <v>2814990</v>
      </c>
      <c r="L262" s="33"/>
      <c r="M262" s="33"/>
      <c r="N262" s="88"/>
    </row>
    <row r="263" spans="1:16" s="42" customFormat="1" ht="24" outlineLevel="5">
      <c r="A263" s="219" t="s">
        <v>52</v>
      </c>
      <c r="B263" s="23" t="s">
        <v>28</v>
      </c>
      <c r="C263" s="23" t="s">
        <v>160</v>
      </c>
      <c r="D263" s="23" t="s">
        <v>247</v>
      </c>
      <c r="E263" s="24" t="s">
        <v>53</v>
      </c>
      <c r="F263" s="25"/>
      <c r="G263" s="25"/>
      <c r="H263" s="26">
        <v>15814200</v>
      </c>
      <c r="I263" s="40">
        <v>2635600</v>
      </c>
      <c r="J263" s="41">
        <v>0</v>
      </c>
      <c r="K263" s="28">
        <f>I263-J263</f>
        <v>2635600</v>
      </c>
      <c r="L263" s="33"/>
      <c r="M263" s="33"/>
      <c r="O263" s="88"/>
      <c r="P263" s="88"/>
    </row>
    <row r="264" spans="1:16" s="39" customFormat="1" ht="24" outlineLevel="3">
      <c r="A264" s="45" t="s">
        <v>248</v>
      </c>
      <c r="B264" s="34" t="s">
        <v>28</v>
      </c>
      <c r="C264" s="34" t="s">
        <v>160</v>
      </c>
      <c r="D264" s="34">
        <v>3020085140</v>
      </c>
      <c r="E264" s="35" t="s">
        <v>29</v>
      </c>
      <c r="F264" s="29"/>
      <c r="G264" s="29"/>
      <c r="H264" s="36">
        <f>SUM(H265)</f>
        <v>6379400</v>
      </c>
      <c r="I264" s="22">
        <f>SUM(I265)</f>
        <v>1063200</v>
      </c>
      <c r="J264" s="72">
        <f>SUM(J265)</f>
        <v>0</v>
      </c>
      <c r="K264" s="73">
        <f>SUM(K265)</f>
        <v>1063200</v>
      </c>
      <c r="L264" s="38"/>
      <c r="M264" s="38"/>
      <c r="N264" s="182"/>
      <c r="O264" s="42"/>
      <c r="P264" s="42"/>
    </row>
    <row r="265" spans="1:16" s="42" customFormat="1" outlineLevel="5">
      <c r="A265" s="219" t="s">
        <v>30</v>
      </c>
      <c r="B265" s="23" t="s">
        <v>28</v>
      </c>
      <c r="C265" s="23" t="s">
        <v>160</v>
      </c>
      <c r="D265" s="23">
        <v>3020085140</v>
      </c>
      <c r="E265" s="24">
        <v>612</v>
      </c>
      <c r="F265" s="25"/>
      <c r="G265" s="25"/>
      <c r="H265" s="26">
        <v>6379400</v>
      </c>
      <c r="I265" s="40">
        <v>1063200</v>
      </c>
      <c r="J265" s="41">
        <v>0</v>
      </c>
      <c r="K265" s="28">
        <f>I265-J265</f>
        <v>1063200</v>
      </c>
      <c r="L265" s="33"/>
      <c r="M265" s="33"/>
      <c r="N265" s="88"/>
      <c r="O265" s="88"/>
      <c r="P265" s="88"/>
    </row>
    <row r="266" spans="1:16" s="39" customFormat="1" ht="36" outlineLevel="3">
      <c r="A266" s="45" t="s">
        <v>225</v>
      </c>
      <c r="B266" s="34" t="s">
        <v>28</v>
      </c>
      <c r="C266" s="34" t="s">
        <v>160</v>
      </c>
      <c r="D266" s="34">
        <v>9990020680</v>
      </c>
      <c r="E266" s="35" t="s">
        <v>29</v>
      </c>
      <c r="F266" s="29"/>
      <c r="G266" s="29"/>
      <c r="H266" s="36">
        <f>SUM(H267)</f>
        <v>50000000</v>
      </c>
      <c r="I266" s="22">
        <f>SUM(I267)</f>
        <v>50000000</v>
      </c>
      <c r="J266" s="37">
        <f>SUM(J267)</f>
        <v>50000000</v>
      </c>
      <c r="K266" s="32">
        <f>SUM(K267)</f>
        <v>0</v>
      </c>
      <c r="L266" s="38"/>
      <c r="M266" s="103"/>
      <c r="O266" s="42"/>
      <c r="P266" s="42"/>
    </row>
    <row r="267" spans="1:16" s="42" customFormat="1" ht="24" outlineLevel="5">
      <c r="A267" s="219" t="s">
        <v>175</v>
      </c>
      <c r="B267" s="23" t="s">
        <v>28</v>
      </c>
      <c r="C267" s="23" t="s">
        <v>160</v>
      </c>
      <c r="D267" s="23">
        <v>9990020680</v>
      </c>
      <c r="E267" s="24">
        <v>633</v>
      </c>
      <c r="F267" s="25"/>
      <c r="G267" s="25"/>
      <c r="H267" s="26">
        <v>50000000</v>
      </c>
      <c r="I267" s="40">
        <v>50000000</v>
      </c>
      <c r="J267" s="41">
        <v>50000000</v>
      </c>
      <c r="K267" s="28">
        <f t="shared" si="22"/>
        <v>0</v>
      </c>
      <c r="L267" s="183"/>
      <c r="M267" s="183"/>
      <c r="N267" s="88"/>
    </row>
    <row r="268" spans="1:16" s="187" customFormat="1" ht="24" outlineLevel="5">
      <c r="A268" s="45" t="s">
        <v>178</v>
      </c>
      <c r="B268" s="34" t="s">
        <v>28</v>
      </c>
      <c r="C268" s="34" t="s">
        <v>160</v>
      </c>
      <c r="D268" s="34">
        <v>9990081810</v>
      </c>
      <c r="E268" s="35">
        <v>244</v>
      </c>
      <c r="F268" s="29"/>
      <c r="G268" s="29"/>
      <c r="H268" s="36">
        <v>290000</v>
      </c>
      <c r="I268" s="31">
        <v>48400</v>
      </c>
      <c r="J268" s="72">
        <v>0</v>
      </c>
      <c r="K268" s="73">
        <f>I268-J268</f>
        <v>48400</v>
      </c>
      <c r="L268" s="184"/>
      <c r="M268" s="185"/>
      <c r="N268" s="186"/>
    </row>
    <row r="269" spans="1:16" s="187" customFormat="1" ht="24" outlineLevel="5">
      <c r="A269" s="224" t="s">
        <v>228</v>
      </c>
      <c r="B269" s="188">
        <v>148</v>
      </c>
      <c r="C269" s="188">
        <v>1006</v>
      </c>
      <c r="D269" s="188">
        <v>9990099970</v>
      </c>
      <c r="E269" s="35" t="s">
        <v>29</v>
      </c>
      <c r="F269" s="189"/>
      <c r="G269" s="189"/>
      <c r="H269" s="49">
        <f>SUM(H270:H271)</f>
        <v>6894</v>
      </c>
      <c r="I269" s="49">
        <f t="shared" ref="I269" si="23">SUM(I270:I271)</f>
        <v>6894</v>
      </c>
      <c r="J269" s="49">
        <f>SUM(J270:J271)</f>
        <v>6894</v>
      </c>
      <c r="K269" s="73">
        <f>K270+K271</f>
        <v>0</v>
      </c>
      <c r="L269" s="184"/>
      <c r="M269" s="185"/>
      <c r="N269" s="186"/>
    </row>
    <row r="270" spans="1:16" s="187" customFormat="1" ht="36" outlineLevel="5">
      <c r="A270" s="225" t="s">
        <v>58</v>
      </c>
      <c r="B270" s="190">
        <v>148</v>
      </c>
      <c r="C270" s="190">
        <v>1006</v>
      </c>
      <c r="D270" s="190">
        <v>9990099970</v>
      </c>
      <c r="E270" s="191">
        <v>321</v>
      </c>
      <c r="F270" s="192"/>
      <c r="G270" s="192"/>
      <c r="H270" s="66">
        <v>4596</v>
      </c>
      <c r="I270" s="66">
        <v>4596</v>
      </c>
      <c r="J270" s="66">
        <v>4596</v>
      </c>
      <c r="K270" s="193">
        <f t="shared" ref="K270:K271" si="24">I270-J270</f>
        <v>0</v>
      </c>
      <c r="L270" s="184"/>
      <c r="M270" s="185"/>
      <c r="N270" s="186"/>
    </row>
    <row r="271" spans="1:16" s="187" customFormat="1" ht="36.75" outlineLevel="5" thickBot="1">
      <c r="A271" s="225" t="s">
        <v>163</v>
      </c>
      <c r="B271" s="190">
        <v>148</v>
      </c>
      <c r="C271" s="190">
        <v>1006</v>
      </c>
      <c r="D271" s="190">
        <v>9990099970</v>
      </c>
      <c r="E271" s="191">
        <v>831</v>
      </c>
      <c r="F271" s="192"/>
      <c r="G271" s="192"/>
      <c r="H271" s="66">
        <v>2298</v>
      </c>
      <c r="I271" s="66">
        <v>2298</v>
      </c>
      <c r="J271" s="66">
        <v>2298</v>
      </c>
      <c r="K271" s="193">
        <f t="shared" si="24"/>
        <v>0</v>
      </c>
      <c r="L271" s="184"/>
      <c r="M271" s="185"/>
      <c r="N271" s="186"/>
    </row>
    <row r="272" spans="1:16" ht="15.75" thickBot="1">
      <c r="A272" s="241" t="s">
        <v>179</v>
      </c>
      <c r="B272" s="242"/>
      <c r="C272" s="242"/>
      <c r="D272" s="242"/>
      <c r="E272" s="243"/>
      <c r="F272" s="244"/>
      <c r="G272" s="244"/>
      <c r="H272" s="245">
        <f>H19+H22+H27+H29+H32+H35+H38+H40+H42+H44+H49+H51+H54+H65+H68+H70+H75+H78+H80+H92+H94+H100+H103+H106+H111+H114+H117+H123+H126+H129+H132+H135+H138+H141+H144+H147+H152+H155+H158+H161+H165+H168+H170+H172+H175+H181+H187+H192+H195+H200+H205+H208+H210+H212+H215+H221+H233+H244+H250+H252+H254+H256+H260+H264+H268+H185+H108+H269+H46+H72+H266+H97+H189+H21+H96</f>
        <v>38001994753.25</v>
      </c>
      <c r="I272" s="245">
        <f>I19+I22+I27+I29+I32+I35+I38+I40+I42+I44+I49+I51+I54+I65+I68+I70+I75+I78+I80+I92+I94+I100+I103+I106+I111+I114+I117+I123+I126+I129+I132+I135+I138+I141+I144+I147+I152+I155+I158+I161+I165+I168+I170+I172+I175+I181+I187+I192+I195+I200+I205+I208+I210+I212+I215+I221+I233+I244+I250+I252+I254+I256+I260+I264+I268+I185+I108+I269+I46+I72+I266+I96+I189+I21</f>
        <v>22888000400.959999</v>
      </c>
      <c r="J272" s="245">
        <f>J19+J22+J27+J29+J32+J35+J38+J40+J42+J44+J49+J51+J54+J65+J68+J70+J75+J78+J80+J92+J94+J100+J103+J106+J111+J114+J117+J123+J126+J129+J132+J135+J138+J141+J144+J147+J152+J155+J158+J161+J165+J168+J170+J172+J175+J181+J187+J192+J195+J200+J205+J208+J210+J212+J215+J221+J233+J244+J250+J252+J254+J256+J260+J264+J268+J185+J108+J269+J46+J72+J220+J266+J96+J189</f>
        <v>22699884386.670002</v>
      </c>
      <c r="K272" s="246">
        <f>K19+K22+K27+K29+K32+K35+K38+K40+K42+K44+K49+K51+K54+K65+K68+K70+K75+K78+K80+K92+K94+K100+K103+K106+K111+K114+K117+K123+K126+K129+K132+K135+K138+K141+K144+K147+K152+K155+K158+K161+K165+K168+K170+K172+K175+K181+K187+K192+K195+K198+K200+K205+K208+K210+K212+K215+K221+K233+K244+K250+K252+K254+K256+K260+K264+K268+K185+K108+K21+K96+K266</f>
        <v>188116014.29000059</v>
      </c>
      <c r="L272" s="272" t="s">
        <v>217</v>
      </c>
      <c r="M272" s="194">
        <f>H77+H113+H116+H125+H128+H131+H140+H154+H157+H167+H169+H171++H184+H188+H194+H197+H202+H203+H204+H207+H209+H217+H219+H99</f>
        <v>28661587809</v>
      </c>
      <c r="N272" s="195"/>
    </row>
    <row r="273" spans="1:14" ht="15.75" thickBot="1">
      <c r="A273" s="233"/>
      <c r="B273" s="234"/>
      <c r="C273" s="234"/>
      <c r="D273" s="234"/>
      <c r="E273" s="235"/>
      <c r="F273" s="236"/>
      <c r="G273" s="236"/>
      <c r="H273" s="237"/>
      <c r="I273" s="238"/>
      <c r="J273" s="239" t="s">
        <v>232</v>
      </c>
      <c r="K273" s="240"/>
      <c r="L273" s="194" t="s">
        <v>180</v>
      </c>
      <c r="M273" s="196">
        <f>H19+H22+H27+H29+H32+H35+H38+H40+H42+H44+H49+H51+H54+H65+H68+H70+H76+H78+H80+H92+H94+H100+H103+H106+H112+H115+H117+H124+H127+H130+H133+H134+H135+H139+H141+H144+H147+H153+H156+H158+H161+H166+H172+H176+H180+H182+H183+H193+H196+H206+H210+H212+H216+H221+H233+H244+H250+H252+H254+H256+H260+H264+H268+H185+H108+H72+H46+H269+H266+H220+H201+H97+H21+H189+H96-H99</f>
        <v>9340406944.25</v>
      </c>
      <c r="N273" s="197"/>
    </row>
    <row r="274" spans="1:14" ht="12.75" thickBot="1">
      <c r="A274" s="198"/>
      <c r="B274" s="199"/>
      <c r="C274" s="199"/>
      <c r="D274" s="199"/>
      <c r="E274" s="310"/>
      <c r="F274" s="310"/>
      <c r="G274" s="310"/>
      <c r="H274" s="310"/>
      <c r="I274" s="310"/>
      <c r="J274" s="311"/>
      <c r="K274" s="200"/>
      <c r="L274" s="194" t="s">
        <v>181</v>
      </c>
      <c r="M274" s="194">
        <f>I272</f>
        <v>22888000400.959999</v>
      </c>
      <c r="N274" s="197"/>
    </row>
    <row r="275" spans="1:14" ht="15.75" thickBot="1">
      <c r="A275" s="305" t="s">
        <v>183</v>
      </c>
      <c r="B275" s="306"/>
      <c r="C275" s="306"/>
      <c r="D275" s="306"/>
      <c r="E275" s="306"/>
      <c r="F275" s="306"/>
      <c r="G275" s="306"/>
      <c r="H275" s="306"/>
      <c r="I275" s="306"/>
      <c r="J275" s="201"/>
      <c r="K275" s="202"/>
      <c r="L275" s="194" t="s">
        <v>182</v>
      </c>
      <c r="M275" s="194">
        <f>J272</f>
        <v>22699884386.670002</v>
      </c>
    </row>
    <row r="276" spans="1:14" ht="15.75" thickBot="1">
      <c r="A276" s="305" t="s">
        <v>184</v>
      </c>
      <c r="B276" s="306"/>
      <c r="C276" s="306"/>
      <c r="D276" s="306"/>
      <c r="E276" s="306"/>
      <c r="F276" s="306"/>
      <c r="G276" s="306"/>
      <c r="H276" s="306"/>
      <c r="I276" s="306"/>
      <c r="J276" s="203"/>
      <c r="K276" s="202"/>
      <c r="L276" s="204" t="s">
        <v>25</v>
      </c>
      <c r="M276" s="205">
        <f>M274-M275</f>
        <v>188116014.2899971</v>
      </c>
    </row>
    <row r="277" spans="1:14" ht="57">
      <c r="A277" s="247" t="s">
        <v>185</v>
      </c>
      <c r="B277" s="248" t="s">
        <v>186</v>
      </c>
      <c r="C277" s="249" t="s">
        <v>187</v>
      </c>
      <c r="D277" s="307" t="s">
        <v>23</v>
      </c>
      <c r="E277" s="308"/>
      <c r="F277" s="309"/>
      <c r="G277" s="248" t="s">
        <v>24</v>
      </c>
      <c r="H277" s="248" t="s">
        <v>188</v>
      </c>
      <c r="I277" s="250"/>
      <c r="J277" s="203"/>
      <c r="K277" s="202"/>
      <c r="L277" s="197"/>
      <c r="M277" s="197"/>
    </row>
    <row r="278" spans="1:14" ht="66.75" customHeight="1">
      <c r="A278" s="251" t="s">
        <v>189</v>
      </c>
      <c r="B278" s="252" t="s">
        <v>190</v>
      </c>
      <c r="C278" s="253"/>
      <c r="D278" s="302">
        <f>I272</f>
        <v>22888000400.959999</v>
      </c>
      <c r="E278" s="303"/>
      <c r="F278" s="304"/>
      <c r="G278" s="254">
        <f>J272</f>
        <v>22699884386.670002</v>
      </c>
      <c r="H278" s="254">
        <f>K272</f>
        <v>188116014.29000059</v>
      </c>
      <c r="I278" s="255"/>
      <c r="J278" s="203"/>
      <c r="L278" s="197"/>
      <c r="M278" s="197"/>
    </row>
    <row r="279" spans="1:14" ht="14.25">
      <c r="A279" s="251" t="s">
        <v>191</v>
      </c>
      <c r="B279" s="252" t="s">
        <v>192</v>
      </c>
      <c r="C279" s="252"/>
      <c r="D279" s="299"/>
      <c r="E279" s="297"/>
      <c r="F279" s="298"/>
      <c r="G279" s="256"/>
      <c r="H279" s="256"/>
      <c r="I279" s="255"/>
      <c r="J279" s="203"/>
      <c r="L279" s="197"/>
      <c r="M279" s="197"/>
    </row>
    <row r="280" spans="1:14" ht="14.25">
      <c r="A280" s="257" t="s">
        <v>193</v>
      </c>
      <c r="B280" s="252" t="s">
        <v>194</v>
      </c>
      <c r="C280" s="252"/>
      <c r="D280" s="296"/>
      <c r="E280" s="297"/>
      <c r="F280" s="298"/>
      <c r="G280" s="256"/>
      <c r="H280" s="256"/>
      <c r="I280" s="255"/>
      <c r="J280" s="203"/>
      <c r="L280" s="197"/>
      <c r="M280" s="197"/>
    </row>
    <row r="281" spans="1:14" ht="14.25">
      <c r="A281" s="251" t="s">
        <v>195</v>
      </c>
      <c r="B281" s="252" t="s">
        <v>196</v>
      </c>
      <c r="C281" s="252"/>
      <c r="D281" s="299"/>
      <c r="E281" s="297"/>
      <c r="F281" s="298"/>
      <c r="G281" s="256"/>
      <c r="H281" s="256"/>
      <c r="I281" s="255"/>
      <c r="J281" s="203"/>
      <c r="M281" s="207"/>
    </row>
    <row r="282" spans="1:14" ht="14.25">
      <c r="A282" s="258"/>
      <c r="B282" s="259"/>
      <c r="C282" s="259"/>
      <c r="D282" s="259"/>
      <c r="E282" s="260"/>
      <c r="F282" s="250"/>
      <c r="G282" s="255"/>
      <c r="H282" s="261"/>
      <c r="I282" s="255"/>
      <c r="J282" s="203"/>
      <c r="M282" s="207"/>
    </row>
    <row r="283" spans="1:14" ht="14.25">
      <c r="A283" s="262"/>
      <c r="B283" s="259"/>
      <c r="C283" s="259"/>
      <c r="D283" s="259"/>
      <c r="E283" s="260"/>
      <c r="F283" s="250"/>
      <c r="G283" s="250"/>
      <c r="H283" s="261"/>
      <c r="I283" s="255"/>
      <c r="J283" s="203"/>
      <c r="M283" s="207"/>
    </row>
    <row r="284" spans="1:14" ht="14.25">
      <c r="A284" s="262"/>
      <c r="B284" s="259"/>
      <c r="C284" s="259"/>
      <c r="D284" s="259"/>
      <c r="E284" s="260"/>
      <c r="F284" s="250"/>
      <c r="G284" s="250"/>
      <c r="H284" s="261"/>
      <c r="I284" s="255"/>
      <c r="J284" s="7"/>
      <c r="M284" s="197"/>
    </row>
    <row r="285" spans="1:14" ht="14.25">
      <c r="A285" s="262"/>
      <c r="B285" s="259"/>
      <c r="C285" s="259"/>
      <c r="D285" s="259"/>
      <c r="E285" s="260"/>
      <c r="F285" s="250"/>
      <c r="G285" s="250"/>
      <c r="H285" s="261"/>
      <c r="I285" s="250"/>
      <c r="J285" s="7"/>
    </row>
    <row r="286" spans="1:14" ht="14.25">
      <c r="A286" s="262"/>
      <c r="B286" s="259"/>
      <c r="C286" s="259"/>
      <c r="D286" s="259"/>
      <c r="E286" s="260"/>
      <c r="F286" s="250"/>
      <c r="G286" s="250"/>
      <c r="H286" s="261"/>
      <c r="I286" s="250"/>
      <c r="J286" s="7"/>
      <c r="M286" s="197"/>
    </row>
    <row r="287" spans="1:14" ht="15">
      <c r="A287" s="293" t="s">
        <v>254</v>
      </c>
      <c r="B287" s="294"/>
      <c r="C287" s="294"/>
      <c r="D287" s="263"/>
      <c r="E287" s="264"/>
      <c r="F287" s="265"/>
      <c r="G287" s="250"/>
      <c r="H287" s="266" t="s">
        <v>255</v>
      </c>
      <c r="I287" s="250"/>
      <c r="J287" s="7"/>
    </row>
    <row r="288" spans="1:14" ht="15">
      <c r="A288" s="267"/>
      <c r="B288" s="268"/>
      <c r="C288" s="268"/>
      <c r="D288" s="263"/>
      <c r="E288" s="264"/>
      <c r="F288" s="265"/>
      <c r="G288" s="266"/>
      <c r="H288" s="266"/>
      <c r="I288" s="250"/>
      <c r="J288" s="7"/>
      <c r="L288" s="197"/>
    </row>
    <row r="289" spans="1:10" ht="15">
      <c r="A289" s="267"/>
      <c r="B289" s="268"/>
      <c r="C289" s="268"/>
      <c r="D289" s="263"/>
      <c r="E289" s="264"/>
      <c r="F289" s="265"/>
      <c r="G289" s="266"/>
      <c r="H289" s="266"/>
      <c r="I289" s="250"/>
      <c r="J289" s="7"/>
    </row>
    <row r="290" spans="1:10" ht="15">
      <c r="A290" s="269"/>
      <c r="B290" s="270"/>
      <c r="C290" s="271"/>
      <c r="D290" s="270"/>
      <c r="E290" s="264"/>
      <c r="F290" s="265"/>
      <c r="G290" s="265"/>
      <c r="H290" s="265"/>
      <c r="I290" s="250"/>
      <c r="J290" s="7"/>
    </row>
    <row r="291" spans="1:10" ht="15">
      <c r="A291" s="293" t="s">
        <v>230</v>
      </c>
      <c r="B291" s="294"/>
      <c r="C291" s="294"/>
      <c r="D291" s="263"/>
      <c r="E291" s="264"/>
      <c r="F291" s="265"/>
      <c r="G291" s="295" t="s">
        <v>231</v>
      </c>
      <c r="H291" s="295"/>
      <c r="I291" s="250"/>
      <c r="J291" s="7"/>
    </row>
    <row r="292" spans="1:10">
      <c r="A292" s="217"/>
      <c r="B292" s="9"/>
      <c r="C292" s="9"/>
      <c r="D292" s="9"/>
      <c r="E292" s="10"/>
      <c r="F292" s="11"/>
      <c r="G292" s="11"/>
      <c r="H292" s="12"/>
      <c r="I292" s="11"/>
      <c r="J292" s="7"/>
    </row>
    <row r="293" spans="1:10" ht="12.75" thickBot="1">
      <c r="A293" s="226"/>
      <c r="B293" s="208"/>
      <c r="C293" s="208"/>
      <c r="D293" s="208"/>
      <c r="E293" s="209"/>
      <c r="F293" s="210"/>
      <c r="G293" s="210"/>
      <c r="H293" s="211"/>
      <c r="I293" s="210"/>
      <c r="J293" s="212"/>
    </row>
    <row r="296" spans="1:10">
      <c r="H296" s="214"/>
    </row>
    <row r="305" spans="1:1">
      <c r="A305" s="228"/>
    </row>
  </sheetData>
  <mergeCells count="18">
    <mergeCell ref="D7:G7"/>
    <mergeCell ref="A2:J2"/>
    <mergeCell ref="A3:J3"/>
    <mergeCell ref="A4:J4"/>
    <mergeCell ref="D9:G9"/>
    <mergeCell ref="A291:C291"/>
    <mergeCell ref="G291:H291"/>
    <mergeCell ref="D280:F280"/>
    <mergeCell ref="D281:F281"/>
    <mergeCell ref="A10:F10"/>
    <mergeCell ref="A11:F11"/>
    <mergeCell ref="D278:F278"/>
    <mergeCell ref="D279:F279"/>
    <mergeCell ref="A275:I275"/>
    <mergeCell ref="A276:I276"/>
    <mergeCell ref="D277:F277"/>
    <mergeCell ref="E274:J274"/>
    <mergeCell ref="A287:C287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60" fitToHeight="0" orientation="portrait" r:id="rId1"/>
  <headerFooter alignWithMargins="0"/>
  <rowBreaks count="6" manualBreakCount="6">
    <brk id="43" max="12" man="1"/>
    <brk id="74" max="12" man="1"/>
    <brk id="105" max="12" man="1"/>
    <brk id="143" max="12" man="1"/>
    <brk id="174" max="12" man="1"/>
    <brk id="243" max="12" man="1"/>
  </rowBreaks>
  <colBreaks count="1" manualBreakCount="1">
    <brk id="10" max="2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</cp:lastModifiedBy>
  <cp:lastPrinted>2022-07-08T08:38:02Z</cp:lastPrinted>
  <dcterms:created xsi:type="dcterms:W3CDTF">2020-02-07T09:07:07Z</dcterms:created>
  <dcterms:modified xsi:type="dcterms:W3CDTF">2022-07-08T08:43:05Z</dcterms:modified>
</cp:coreProperties>
</file>